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D:\CNB REGIAO ll\CNB 2024\Rondonia\Formações\"/>
    </mc:Choice>
  </mc:AlternateContent>
  <xr:revisionPtr revIDLastSave="0" documentId="13_ncr:1_{90D269BF-9C8C-4E5B-B419-63294C72DFF3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Plan1" sheetId="1" r:id="rId1"/>
    <sheet name="Planilha1" sheetId="2" r:id="rId2"/>
  </sheets>
  <externalReferences>
    <externalReference r:id="rId3"/>
  </externalReferences>
  <definedNames>
    <definedName name="Tabela_Anual">'[1]Registro de dados e movimentos'!$A$5:$AH$38</definedName>
    <definedName name="Tabela2">'[1]Registro de dados e movimentos'!$V$40:$AH$72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F3" i="1" l="1"/>
  <c r="AH3" i="1"/>
  <c r="N10" i="1"/>
  <c r="T10" i="1"/>
  <c r="W10" i="1"/>
  <c r="AC10" i="1"/>
  <c r="AK10" i="1"/>
  <c r="AQ10" i="1"/>
  <c r="V14" i="1"/>
  <c r="X28" i="1"/>
  <c r="B28" i="1"/>
  <c r="AQ27" i="1"/>
  <c r="X27" i="1"/>
  <c r="V27" i="1"/>
  <c r="B27" i="1"/>
  <c r="X26" i="1"/>
  <c r="B26" i="1"/>
  <c r="AQ25" i="1"/>
  <c r="X25" i="1"/>
  <c r="V25" i="1"/>
  <c r="B25" i="1"/>
  <c r="AQ24" i="1"/>
  <c r="X24" i="1"/>
  <c r="W24" i="1"/>
  <c r="V24" i="1"/>
  <c r="AQ23" i="1"/>
  <c r="V23" i="1"/>
  <c r="AQ22" i="1"/>
  <c r="X22" i="1"/>
  <c r="V22" i="1"/>
  <c r="B22" i="1"/>
  <c r="AQ21" i="1"/>
  <c r="V21" i="1"/>
  <c r="B21" i="1"/>
  <c r="AQ20" i="1"/>
  <c r="V20" i="1"/>
  <c r="B20" i="1"/>
  <c r="AQ19" i="1"/>
  <c r="B19" i="1"/>
  <c r="AQ18" i="1"/>
  <c r="X18" i="1"/>
  <c r="V18" i="1"/>
  <c r="B18" i="1"/>
  <c r="AQ17" i="1"/>
  <c r="X17" i="1"/>
  <c r="V17" i="1"/>
  <c r="B17" i="1"/>
  <c r="AQ16" i="1"/>
  <c r="V16" i="1"/>
  <c r="B16" i="1"/>
  <c r="AQ15" i="1"/>
  <c r="X15" i="1"/>
  <c r="V15" i="1"/>
  <c r="B15" i="1"/>
  <c r="AQ14" i="1"/>
  <c r="X14" i="1"/>
  <c r="B14" i="1"/>
  <c r="G10" i="1" l="1"/>
  <c r="AQ26" i="1"/>
  <c r="AQ28" i="1" s="1"/>
  <c r="V19" i="1"/>
  <c r="V26" i="1" s="1"/>
  <c r="V28" i="1" s="1"/>
</calcChain>
</file>

<file path=xl/sharedStrings.xml><?xml version="1.0" encoding="utf-8"?>
<sst xmlns="http://schemas.openxmlformats.org/spreadsheetml/2006/main" count="61" uniqueCount="60">
  <si>
    <t>MAPA DO MOVIMENTO MENSAL PARA CONSELHO PARTICULAR</t>
  </si>
  <si>
    <t xml:space="preserve">ANO: </t>
  </si>
  <si>
    <t>Nº de Membros:</t>
  </si>
  <si>
    <t>Confrades:</t>
  </si>
  <si>
    <t>Consócias:</t>
  </si>
  <si>
    <t>Aspirantes:</t>
  </si>
  <si>
    <t>Auxiliares:</t>
  </si>
  <si>
    <t>Famílias Assistidas:</t>
  </si>
  <si>
    <t>Pessoas Assistidas:</t>
  </si>
  <si>
    <t>RESUMO DO MOVIMENTO FINANCEIRO MENSAL DE CONSELHO PARTICULAR</t>
  </si>
  <si>
    <t>RECEBIMENTOS (Receitas/Arrecadações)</t>
  </si>
  <si>
    <t>R$</t>
  </si>
  <si>
    <t>PAGAMENTOS (Despesas/Investimentos Sociais/Repasses)</t>
  </si>
  <si>
    <t>01.</t>
  </si>
  <si>
    <t>16.</t>
  </si>
  <si>
    <t>02.</t>
  </si>
  <si>
    <t>17.</t>
  </si>
  <si>
    <t xml:space="preserve">03. </t>
  </si>
  <si>
    <t>18.</t>
  </si>
  <si>
    <t xml:space="preserve">04.                                                                                                                                                   </t>
  </si>
  <si>
    <t>19.</t>
  </si>
  <si>
    <t xml:space="preserve">05.                                                 </t>
  </si>
  <si>
    <t>20.</t>
  </si>
  <si>
    <t xml:space="preserve">06. </t>
  </si>
  <si>
    <t>21.</t>
  </si>
  <si>
    <t xml:space="preserve">07. </t>
  </si>
  <si>
    <t>22.</t>
  </si>
  <si>
    <t xml:space="preserve">08. </t>
  </si>
  <si>
    <t>23.</t>
  </si>
  <si>
    <t>09.</t>
  </si>
  <si>
    <t>24.</t>
  </si>
  <si>
    <t>10.</t>
  </si>
  <si>
    <t>25.</t>
  </si>
  <si>
    <t>11.</t>
  </si>
  <si>
    <t>12.</t>
  </si>
  <si>
    <t>27.</t>
  </si>
  <si>
    <t>13.</t>
  </si>
  <si>
    <t>28.</t>
  </si>
  <si>
    <t>14.</t>
  </si>
  <si>
    <t>29.</t>
  </si>
  <si>
    <t xml:space="preserve">Total de Alimentos </t>
  </si>
  <si>
    <t>No. de Obras</t>
  </si>
  <si>
    <t>Total de Pessoas</t>
  </si>
  <si>
    <t>Despesas do Mês</t>
  </si>
  <si>
    <t>Doados em Kg/ mês</t>
  </si>
  <si>
    <t>Especiais - O.E.</t>
  </si>
  <si>
    <t>Atendidas na O.E.</t>
  </si>
  <si>
    <t>Com O.E. em R$</t>
  </si>
  <si>
    <t>Recebido em: ____/____/________</t>
  </si>
  <si>
    <t>________________________                                Presidente do CP</t>
  </si>
  <si>
    <t>_________________________     Secretário(a) do CP</t>
  </si>
  <si>
    <t>________________________ Tesoureiro (a) do CP</t>
  </si>
  <si>
    <t>................</t>
  </si>
  <si>
    <t>CONSELHO PARTICULAR:...................................</t>
  </si>
  <si>
    <t>Cons. Central:</t>
  </si>
  <si>
    <t>Cons. Metropolitano:</t>
  </si>
  <si>
    <t>Nº de Conf.:</t>
  </si>
  <si>
    <t>CÓDIGO DO CONSELHO PARTICULAR:......................................................</t>
  </si>
  <si>
    <t>Data Fundação:...............</t>
  </si>
  <si>
    <t>Data Instituição: 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</si>
</sst>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5" formatCode="0.00;[Red]0.00"/>
    <numFmt numFmtId="166" formatCode="#,##0.00;[Red]#,##0.00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Swis721 LtCn BT"/>
    </font>
    <font>
      <sz val="9"/>
      <name val="Swis721 LtCn BT"/>
    </font>
    <font>
      <b/>
      <sz val="10"/>
      <name val="Swis721 LtCn BT"/>
    </font>
    <font>
      <sz val="8"/>
      <name val="Swis721 LtCn BT"/>
    </font>
    <font>
      <sz val="9"/>
      <name val="Arial"/>
      <family val="2"/>
    </font>
    <font>
      <sz val="9"/>
      <name val="ARIAL BLACK"/>
      <family val="2"/>
    </font>
    <font>
      <sz val="10"/>
      <name val="Arial"/>
      <family val="2"/>
    </font>
    <font>
      <b/>
      <sz val="9"/>
      <name val="Swis721 LtCn BT"/>
    </font>
    <font>
      <b/>
      <sz val="10"/>
      <name val="Arial"/>
      <family val="2"/>
    </font>
    <font>
      <b/>
      <sz val="9"/>
      <color indexed="9"/>
      <name val="Swis721 LtCn BT"/>
    </font>
    <font>
      <b/>
      <sz val="10"/>
      <color indexed="9"/>
      <name val="Swis721 LtCn BT"/>
    </font>
    <font>
      <b/>
      <sz val="8"/>
      <name val="Swis721 LtCn BT"/>
    </font>
    <font>
      <b/>
      <sz val="8"/>
      <name val="Arial"/>
      <family val="2"/>
    </font>
    <font>
      <sz val="8"/>
      <name val="Arial"/>
      <family val="2"/>
    </font>
    <font>
      <b/>
      <sz val="11"/>
      <name val="Arial Black"/>
      <family val="2"/>
    </font>
    <font>
      <b/>
      <sz val="14"/>
      <color theme="0"/>
      <name val="Arial Black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70C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6">
    <xf numFmtId="0" fontId="0" fillId="0" borderId="0" xfId="0"/>
    <xf numFmtId="0" fontId="2" fillId="0" borderId="4" xfId="0" applyFont="1" applyBorder="1" applyAlignment="1">
      <alignment horizontal="center"/>
    </xf>
    <xf numFmtId="0" fontId="2" fillId="0" borderId="0" xfId="0" applyFont="1"/>
    <xf numFmtId="0" fontId="6" fillId="0" borderId="6" xfId="0" applyFont="1" applyBorder="1" applyAlignment="1">
      <alignment horizontal="right"/>
    </xf>
    <xf numFmtId="0" fontId="3" fillId="0" borderId="6" xfId="0" applyFont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top" wrapText="1"/>
    </xf>
    <xf numFmtId="43" fontId="3" fillId="0" borderId="6" xfId="1" applyFont="1" applyBorder="1" applyAlignment="1" applyProtection="1">
      <alignment vertical="center"/>
    </xf>
    <xf numFmtId="0" fontId="3" fillId="0" borderId="10" xfId="0" applyFont="1" applyBorder="1" applyAlignment="1">
      <alignment vertical="top" wrapText="1"/>
    </xf>
    <xf numFmtId="0" fontId="3" fillId="0" borderId="10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43" fontId="10" fillId="0" borderId="6" xfId="1" applyFont="1" applyBorder="1" applyAlignment="1" applyProtection="1">
      <alignment vertical="center"/>
    </xf>
    <xf numFmtId="43" fontId="8" fillId="0" borderId="6" xfId="1" applyFont="1" applyBorder="1" applyAlignment="1" applyProtection="1">
      <alignment vertical="center"/>
    </xf>
    <xf numFmtId="0" fontId="4" fillId="0" borderId="10" xfId="0" applyFont="1" applyBorder="1" applyAlignment="1">
      <alignment vertical="top" wrapText="1"/>
    </xf>
    <xf numFmtId="43" fontId="9" fillId="0" borderId="6" xfId="1" applyFont="1" applyBorder="1" applyAlignment="1" applyProtection="1">
      <alignment vertical="center"/>
    </xf>
    <xf numFmtId="0" fontId="9" fillId="0" borderId="10" xfId="0" applyFont="1" applyBorder="1" applyAlignment="1">
      <alignment vertical="top" wrapText="1"/>
    </xf>
    <xf numFmtId="165" fontId="4" fillId="0" borderId="6" xfId="1" applyNumberFormat="1" applyFont="1" applyBorder="1" applyAlignment="1" applyProtection="1">
      <alignment vertical="center"/>
    </xf>
    <xf numFmtId="0" fontId="9" fillId="3" borderId="10" xfId="0" applyFont="1" applyFill="1" applyBorder="1" applyAlignment="1">
      <alignment vertical="top" wrapText="1"/>
    </xf>
    <xf numFmtId="43" fontId="9" fillId="3" borderId="6" xfId="1" applyFont="1" applyFill="1" applyBorder="1" applyAlignment="1" applyProtection="1">
      <alignment vertical="center"/>
    </xf>
    <xf numFmtId="166" fontId="4" fillId="3" borderId="6" xfId="1" applyNumberFormat="1" applyFont="1" applyFill="1" applyBorder="1" applyAlignment="1" applyProtection="1">
      <alignment vertical="center"/>
    </xf>
    <xf numFmtId="0" fontId="9" fillId="0" borderId="0" xfId="0" applyFont="1" applyAlignment="1">
      <alignment horizontal="left" wrapText="1"/>
    </xf>
    <xf numFmtId="4" fontId="11" fillId="0" borderId="0" xfId="0" applyNumberFormat="1" applyFont="1" applyAlignment="1">
      <alignment horizontal="right"/>
    </xf>
    <xf numFmtId="4" fontId="12" fillId="0" borderId="0" xfId="0" applyNumberFormat="1" applyFont="1" applyAlignment="1">
      <alignment horizontal="right"/>
    </xf>
    <xf numFmtId="0" fontId="4" fillId="0" borderId="0" xfId="0" applyFont="1"/>
    <xf numFmtId="0" fontId="2" fillId="0" borderId="2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3" fillId="0" borderId="12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1" fontId="5" fillId="0" borderId="12" xfId="0" applyNumberFormat="1" applyFont="1" applyBorder="1" applyAlignment="1">
      <alignment horizontal="left" vertical="center"/>
    </xf>
    <xf numFmtId="1" fontId="5" fillId="0" borderId="11" xfId="0" applyNumberFormat="1" applyFont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2" borderId="6" xfId="0" applyFont="1" applyFill="1" applyBorder="1" applyAlignment="1">
      <alignment horizontal="center" wrapText="1"/>
    </xf>
    <xf numFmtId="1" fontId="3" fillId="0" borderId="12" xfId="0" applyNumberFormat="1" applyFont="1" applyBorder="1" applyAlignment="1">
      <alignment horizontal="left" vertical="center"/>
    </xf>
    <xf numFmtId="1" fontId="3" fillId="0" borderId="11" xfId="0" applyNumberFormat="1" applyFont="1" applyBorder="1" applyAlignment="1">
      <alignment horizontal="left" vertical="center"/>
    </xf>
    <xf numFmtId="0" fontId="9" fillId="0" borderId="12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1" fontId="9" fillId="0" borderId="12" xfId="0" applyNumberFormat="1" applyFont="1" applyBorder="1" applyAlignment="1">
      <alignment horizontal="left" vertical="center"/>
    </xf>
    <xf numFmtId="1" fontId="9" fillId="0" borderId="11" xfId="0" applyNumberFormat="1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wrapText="1"/>
    </xf>
    <xf numFmtId="0" fontId="3" fillId="2" borderId="0" xfId="0" applyFont="1" applyFill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3" fillId="2" borderId="8" xfId="0" applyFont="1" applyFill="1" applyBorder="1" applyAlignment="1">
      <alignment horizontal="center" wrapText="1"/>
    </xf>
    <xf numFmtId="0" fontId="3" fillId="2" borderId="9" xfId="0" applyFont="1" applyFill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13" fillId="0" borderId="7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13" fillId="3" borderId="12" xfId="0" applyFont="1" applyFill="1" applyBorder="1" applyAlignment="1">
      <alignment horizontal="left" vertical="center" wrapText="1"/>
    </xf>
    <xf numFmtId="0" fontId="13" fillId="3" borderId="11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6" fillId="0" borderId="4" xfId="0" applyFont="1" applyBorder="1" applyAlignment="1">
      <alignment horizontal="left"/>
    </xf>
    <xf numFmtId="1" fontId="4" fillId="0" borderId="5" xfId="0" applyNumberFormat="1" applyFont="1" applyBorder="1" applyAlignment="1">
      <alignment horizontal="left"/>
    </xf>
    <xf numFmtId="0" fontId="17" fillId="4" borderId="2" xfId="0" applyFont="1" applyFill="1" applyBorder="1" applyAlignment="1">
      <alignment horizontal="center" vertical="center"/>
    </xf>
    <xf numFmtId="0" fontId="17" fillId="4" borderId="3" xfId="0" applyFont="1" applyFill="1" applyBorder="1" applyAlignment="1">
      <alignment horizontal="center" vertical="center"/>
    </xf>
    <xf numFmtId="0" fontId="17" fillId="4" borderId="0" xfId="0" applyFont="1" applyFill="1" applyBorder="1" applyAlignment="1">
      <alignment horizontal="center" vertical="center"/>
    </xf>
    <xf numFmtId="0" fontId="17" fillId="4" borderId="5" xfId="0" applyFont="1" applyFill="1" applyBorder="1" applyAlignment="1">
      <alignment horizontal="center" vertical="center"/>
    </xf>
    <xf numFmtId="0" fontId="16" fillId="0" borderId="0" xfId="0" applyFont="1" applyBorder="1" applyAlignment="1">
      <alignment horizontal="left"/>
    </xf>
    <xf numFmtId="0" fontId="3" fillId="0" borderId="10" xfId="0" applyFont="1" applyBorder="1" applyAlignment="1">
      <alignment horizontal="right"/>
    </xf>
    <xf numFmtId="0" fontId="3" fillId="0" borderId="12" xfId="0" applyFont="1" applyBorder="1" applyAlignment="1">
      <alignment horizontal="right"/>
    </xf>
    <xf numFmtId="0" fontId="3" fillId="0" borderId="11" xfId="0" applyFont="1" applyBorder="1" applyAlignment="1">
      <alignment horizontal="right"/>
    </xf>
    <xf numFmtId="0" fontId="3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right" vertical="center"/>
    </xf>
    <xf numFmtId="0" fontId="3" fillId="0" borderId="12" xfId="0" applyFont="1" applyBorder="1" applyAlignment="1">
      <alignment horizontal="right" vertical="center"/>
    </xf>
    <xf numFmtId="0" fontId="3" fillId="0" borderId="11" xfId="0" applyFont="1" applyBorder="1" applyAlignment="1">
      <alignment horizontal="right" vertical="center"/>
    </xf>
    <xf numFmtId="0" fontId="3" fillId="0" borderId="10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2" fillId="0" borderId="1" xfId="0" applyFont="1" applyBorder="1" applyAlignment="1"/>
    <xf numFmtId="0" fontId="2" fillId="0" borderId="2" xfId="0" applyFont="1" applyBorder="1" applyAlignment="1"/>
    <xf numFmtId="0" fontId="2" fillId="0" borderId="4" xfId="0" applyFont="1" applyBorder="1" applyAlignment="1"/>
    <xf numFmtId="0" fontId="10" fillId="0" borderId="4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0" fillId="0" borderId="12" xfId="0" applyBorder="1"/>
    <xf numFmtId="0" fontId="3" fillId="0" borderId="12" xfId="0" applyFont="1" applyBorder="1" applyAlignment="1">
      <alignment horizontal="center"/>
    </xf>
    <xf numFmtId="0" fontId="0" fillId="0" borderId="11" xfId="0" applyBorder="1"/>
    <xf numFmtId="0" fontId="3" fillId="0" borderId="10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16" fillId="0" borderId="1" xfId="0" applyFont="1" applyBorder="1" applyAlignment="1">
      <alignment horizontal="left"/>
    </xf>
    <xf numFmtId="0" fontId="16" fillId="0" borderId="2" xfId="0" applyFont="1" applyBorder="1" applyAlignment="1">
      <alignment horizontal="left"/>
    </xf>
    <xf numFmtId="0" fontId="4" fillId="0" borderId="2" xfId="0" applyFont="1" applyBorder="1" applyAlignment="1">
      <alignment horizontal="center"/>
    </xf>
    <xf numFmtId="0" fontId="2" fillId="0" borderId="2" xfId="0" applyFont="1" applyBorder="1" applyAlignment="1">
      <alignment horizontal="right"/>
    </xf>
    <xf numFmtId="1" fontId="4" fillId="0" borderId="3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2" fillId="0" borderId="0" xfId="0" applyFont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2" fillId="0" borderId="0" xfId="0" applyFont="1" applyBorder="1" applyAlignment="1"/>
    <xf numFmtId="0" fontId="2" fillId="0" borderId="4" xfId="0" applyFont="1" applyBorder="1"/>
  </cellXfs>
  <cellStyles count="2">
    <cellStyle name="Normal" xfId="0" builtinId="0"/>
    <cellStyle name="Vírgula" xfId="1" builtinId="3"/>
  </cellStyles>
  <dxfs count="1">
    <dxf>
      <font>
        <b/>
        <i val="0"/>
      </font>
      <numFmt numFmtId="167" formatCode="0.00_);[Red]\(0.00\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57150</xdr:rowOff>
    </xdr:from>
    <xdr:to>
      <xdr:col>8</xdr:col>
      <xdr:colOff>47625</xdr:colOff>
      <xdr:row>8</xdr:row>
      <xdr:rowOff>123825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E7BDE1B9-24BD-410F-A61F-5079291908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57150"/>
          <a:ext cx="1381125" cy="1390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Conselho%20Santa%20Luzia\Modelo%20mapa%20de%20C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plicação"/>
      <sheetName val="Registro de dados e movimentos"/>
      <sheetName val="Impressão Frente automatico"/>
      <sheetName val="Impressão Verso semi-auto"/>
      <sheetName val="Mapa Anual"/>
    </sheetNames>
    <sheetDataSet>
      <sheetData sheetId="0"/>
      <sheetData sheetId="1">
        <row r="2">
          <cell r="Y2">
            <v>2018</v>
          </cell>
        </row>
        <row r="5">
          <cell r="V5">
            <v>1</v>
          </cell>
          <cell r="W5">
            <v>2</v>
          </cell>
          <cell r="X5">
            <v>3</v>
          </cell>
          <cell r="Y5">
            <v>4</v>
          </cell>
          <cell r="Z5">
            <v>5</v>
          </cell>
          <cell r="AA5">
            <v>6</v>
          </cell>
          <cell r="AB5">
            <v>7</v>
          </cell>
          <cell r="AC5">
            <v>8</v>
          </cell>
          <cell r="AD5">
            <v>9</v>
          </cell>
          <cell r="AE5">
            <v>10</v>
          </cell>
          <cell r="AF5">
            <v>11</v>
          </cell>
          <cell r="AG5">
            <v>12</v>
          </cell>
          <cell r="AH5">
            <v>13</v>
          </cell>
        </row>
        <row r="6">
          <cell r="A6" t="str">
            <v>RECEBIMENTOS (Receitas/Arrecadações)</v>
          </cell>
          <cell r="V6" t="str">
            <v>Janeiro</v>
          </cell>
          <cell r="W6" t="str">
            <v>Fevereiro</v>
          </cell>
          <cell r="X6" t="str">
            <v>Março</v>
          </cell>
          <cell r="Y6" t="str">
            <v>Abril</v>
          </cell>
          <cell r="Z6" t="str">
            <v>Maio</v>
          </cell>
          <cell r="AA6" t="str">
            <v>Junho</v>
          </cell>
          <cell r="AB6" t="str">
            <v>Julho</v>
          </cell>
          <cell r="AC6" t="str">
            <v>Agosto</v>
          </cell>
          <cell r="AD6" t="str">
            <v>Setembro</v>
          </cell>
          <cell r="AE6" t="str">
            <v>Outubro</v>
          </cell>
          <cell r="AF6" t="str">
            <v>Novembro</v>
          </cell>
          <cell r="AG6" t="str">
            <v>Dezembro</v>
          </cell>
          <cell r="AH6" t="str">
            <v>Balanço Anual</v>
          </cell>
        </row>
        <row r="7">
          <cell r="A7" t="str">
            <v>01.</v>
          </cell>
          <cell r="B7" t="str">
            <v>Coleta na reunião do mês</v>
          </cell>
          <cell r="AH7" t="str">
            <v/>
          </cell>
        </row>
        <row r="8">
          <cell r="A8" t="str">
            <v>02.</v>
          </cell>
          <cell r="B8" t="str">
            <v>Décimas Recebidas das Conferências</v>
          </cell>
          <cell r="AH8" t="str">
            <v/>
          </cell>
        </row>
        <row r="9">
          <cell r="A9" t="str">
            <v xml:space="preserve">03. </v>
          </cell>
          <cell r="B9" t="str">
            <v>Doações Recebidas</v>
          </cell>
          <cell r="AH9" t="str">
            <v/>
          </cell>
        </row>
        <row r="10">
          <cell r="A10" t="str">
            <v xml:space="preserve">04.                                                                                                                                                   </v>
          </cell>
          <cell r="B10" t="str">
            <v>Receitas Líquidas com Eventos (Rifa, Bazar, almoços etc.)</v>
          </cell>
          <cell r="AH10" t="str">
            <v/>
          </cell>
        </row>
        <row r="11">
          <cell r="A11" t="str">
            <v xml:space="preserve">05.                                                 </v>
          </cell>
          <cell r="B11" t="str">
            <v xml:space="preserve">Outras Receitas Sujeitas a Décimas                                                                                                                                                                       </v>
          </cell>
          <cell r="AH11" t="str">
            <v/>
          </cell>
        </row>
        <row r="12">
          <cell r="A12" t="str">
            <v xml:space="preserve">06. </v>
          </cell>
          <cell r="B12" t="str">
            <v xml:space="preserve">Subtotal (Valor base para cálculo da Décima do mês) </v>
          </cell>
          <cell r="V12" t="str">
            <v/>
          </cell>
          <cell r="W12" t="str">
            <v/>
          </cell>
          <cell r="X12" t="str">
            <v/>
          </cell>
          <cell r="Y12" t="str">
            <v/>
          </cell>
          <cell r="Z12" t="str">
            <v/>
          </cell>
          <cell r="AA12" t="str">
            <v/>
          </cell>
          <cell r="AB12" t="str">
            <v/>
          </cell>
          <cell r="AC12" t="str">
            <v/>
          </cell>
          <cell r="AD12" t="str">
            <v/>
          </cell>
          <cell r="AE12" t="str">
            <v/>
          </cell>
          <cell r="AF12" t="str">
            <v/>
          </cell>
          <cell r="AG12" t="str">
            <v/>
          </cell>
          <cell r="AH12" t="str">
            <v/>
          </cell>
        </row>
        <row r="13">
          <cell r="A13" t="str">
            <v xml:space="preserve">07. </v>
          </cell>
          <cell r="B13" t="str">
            <v>Subvenções Oficiais</v>
          </cell>
          <cell r="AH13" t="str">
            <v/>
          </cell>
        </row>
        <row r="14">
          <cell r="A14" t="str">
            <v xml:space="preserve">08. </v>
          </cell>
          <cell r="B14" t="str">
            <v>Contribuição da Solidariedade e Coleta de Ozanam</v>
          </cell>
          <cell r="AH14" t="str">
            <v/>
          </cell>
        </row>
        <row r="15">
          <cell r="A15" t="str">
            <v>09.</v>
          </cell>
          <cell r="B15" t="str">
            <v>União Fraternal  (Contribuições Recebidas de Unidades Vicentinas)</v>
          </cell>
          <cell r="AH15" t="str">
            <v/>
          </cell>
        </row>
        <row r="16">
          <cell r="A16" t="str">
            <v>10.</v>
          </cell>
          <cell r="AH16" t="str">
            <v/>
          </cell>
        </row>
        <row r="17">
          <cell r="A17" t="str">
            <v>11.</v>
          </cell>
          <cell r="AH17" t="str">
            <v/>
          </cell>
        </row>
        <row r="18">
          <cell r="A18" t="str">
            <v>12.</v>
          </cell>
          <cell r="B18" t="str">
            <v>Recebimentos para Repasses</v>
          </cell>
          <cell r="AH18" t="str">
            <v/>
          </cell>
        </row>
        <row r="19">
          <cell r="A19" t="str">
            <v>13.</v>
          </cell>
          <cell r="B19" t="str">
            <v>Total dos Recebimentos (Somar da linha 06 a linha 12)</v>
          </cell>
          <cell r="V19" t="str">
            <v/>
          </cell>
          <cell r="W19" t="str">
            <v/>
          </cell>
          <cell r="X19" t="str">
            <v/>
          </cell>
          <cell r="Y19" t="str">
            <v/>
          </cell>
          <cell r="Z19" t="str">
            <v/>
          </cell>
          <cell r="AA19" t="str">
            <v/>
          </cell>
          <cell r="AB19" t="str">
            <v/>
          </cell>
          <cell r="AC19" t="str">
            <v/>
          </cell>
          <cell r="AD19" t="str">
            <v/>
          </cell>
          <cell r="AE19" t="str">
            <v/>
          </cell>
          <cell r="AF19" t="str">
            <v/>
          </cell>
          <cell r="AG19" t="str">
            <v/>
          </cell>
          <cell r="AH19" t="str">
            <v/>
          </cell>
        </row>
        <row r="20">
          <cell r="A20" t="str">
            <v>14. Saldo no início do mês (Igual ao Saldo final do mês anterior)</v>
          </cell>
          <cell r="B20" t="str">
            <v>Saldo no início do mês (Igual ao Saldo final do mês anterior)</v>
          </cell>
          <cell r="W20" t="str">
            <v/>
          </cell>
          <cell r="X20" t="str">
            <v/>
          </cell>
          <cell r="Y20" t="str">
            <v/>
          </cell>
          <cell r="Z20" t="str">
            <v/>
          </cell>
          <cell r="AA20" t="str">
            <v/>
          </cell>
          <cell r="AB20" t="str">
            <v/>
          </cell>
          <cell r="AC20" t="str">
            <v/>
          </cell>
          <cell r="AD20" t="str">
            <v/>
          </cell>
          <cell r="AE20" t="str">
            <v/>
          </cell>
          <cell r="AF20" t="str">
            <v/>
          </cell>
          <cell r="AG20" t="str">
            <v/>
          </cell>
          <cell r="AH20" t="str">
            <v/>
          </cell>
        </row>
        <row r="21">
          <cell r="A21" t="str">
            <v>15. Total Recebimentos + Saldo início do mês (linha 13 + linha 14)</v>
          </cell>
          <cell r="B21" t="str">
            <v>Total Recebimentos + Saldo início do mês (linha 13 + linha 14)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 t="str">
            <v/>
          </cell>
        </row>
        <row r="23">
          <cell r="A23" t="str">
            <v>PAGAMENTOS (Despesas/Investimentos Sociais/Repasses)</v>
          </cell>
          <cell r="V23" t="str">
            <v>Janeiro</v>
          </cell>
          <cell r="W23" t="str">
            <v>Fevereiro</v>
          </cell>
          <cell r="X23" t="str">
            <v>Março</v>
          </cell>
          <cell r="Y23" t="str">
            <v>Abril</v>
          </cell>
          <cell r="Z23" t="str">
            <v>Maio</v>
          </cell>
          <cell r="AA23" t="str">
            <v>Junho</v>
          </cell>
          <cell r="AB23" t="str">
            <v>Julho</v>
          </cell>
          <cell r="AC23" t="str">
            <v>Agosto</v>
          </cell>
          <cell r="AD23" t="str">
            <v>Setembro</v>
          </cell>
          <cell r="AE23" t="str">
            <v>Outubro</v>
          </cell>
          <cell r="AF23" t="str">
            <v>Novembro</v>
          </cell>
          <cell r="AG23" t="str">
            <v>Dezembro</v>
          </cell>
          <cell r="AH23" t="str">
            <v>Balanço Anual</v>
          </cell>
        </row>
        <row r="24">
          <cell r="A24" t="str">
            <v>16.</v>
          </cell>
          <cell r="B24" t="str">
            <v>Despesas Administrativas e de Consumo do CP</v>
          </cell>
          <cell r="AH24" t="str">
            <v/>
          </cell>
        </row>
        <row r="25">
          <cell r="A25" t="str">
            <v>17.</v>
          </cell>
          <cell r="B25" t="str">
            <v>Despesas c/ Formação dos Vicentinos (Eventos da ECAFO, CCA, CJ etc.)</v>
          </cell>
          <cell r="AH25" t="str">
            <v/>
          </cell>
        </row>
        <row r="26">
          <cell r="A26" t="str">
            <v xml:space="preserve">18. </v>
          </cell>
          <cell r="AH26" t="str">
            <v/>
          </cell>
        </row>
        <row r="27">
          <cell r="A27" t="str">
            <v>19.</v>
          </cell>
          <cell r="B27" t="str">
            <v>Despesas com Projetos Sociais</v>
          </cell>
          <cell r="AH27" t="str">
            <v/>
          </cell>
        </row>
        <row r="28">
          <cell r="A28" t="str">
            <v>20.</v>
          </cell>
          <cell r="B28" t="str">
            <v xml:space="preserve">União Fraternal (Contribuições a Unidades Vicentinas)                                      </v>
          </cell>
          <cell r="AH28" t="str">
            <v/>
          </cell>
        </row>
        <row r="29">
          <cell r="A29" t="str">
            <v xml:space="preserve">21. </v>
          </cell>
          <cell r="AH29" t="str">
            <v/>
          </cell>
        </row>
        <row r="30">
          <cell r="A30" t="str">
            <v xml:space="preserve">22. </v>
          </cell>
          <cell r="AH30" t="str">
            <v/>
          </cell>
        </row>
        <row r="31">
          <cell r="A31" t="str">
            <v xml:space="preserve">23. </v>
          </cell>
          <cell r="AH31" t="str">
            <v/>
          </cell>
        </row>
        <row r="32">
          <cell r="A32" t="str">
            <v>24.</v>
          </cell>
          <cell r="B32" t="str">
            <v>Décima paga ao Conselho Central (10% do valor da linha 6)</v>
          </cell>
          <cell r="V32" t="str">
            <v/>
          </cell>
          <cell r="W32" t="str">
            <v/>
          </cell>
          <cell r="X32" t="str">
            <v/>
          </cell>
          <cell r="Y32" t="str">
            <v/>
          </cell>
          <cell r="Z32" t="str">
            <v/>
          </cell>
          <cell r="AA32" t="str">
            <v/>
          </cell>
          <cell r="AB32" t="str">
            <v/>
          </cell>
          <cell r="AC32" t="str">
            <v/>
          </cell>
          <cell r="AD32" t="str">
            <v/>
          </cell>
          <cell r="AE32" t="str">
            <v/>
          </cell>
          <cell r="AF32" t="str">
            <v/>
          </cell>
          <cell r="AG32" t="str">
            <v/>
          </cell>
          <cell r="AH32" t="str">
            <v/>
          </cell>
        </row>
        <row r="33">
          <cell r="A33" t="str">
            <v>25.</v>
          </cell>
          <cell r="AH33" t="str">
            <v/>
          </cell>
        </row>
        <row r="34">
          <cell r="A34" t="str">
            <v>26.</v>
          </cell>
          <cell r="B34" t="str">
            <v>Repasses da Contribuição da Solidariedade e da Coleta de Ozanam</v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</row>
        <row r="35">
          <cell r="A35" t="str">
            <v>27.</v>
          </cell>
          <cell r="B35" t="str">
            <v>Repasses Referentes a linha 12</v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/>
          </cell>
          <cell r="AF35" t="str">
            <v/>
          </cell>
          <cell r="AG35" t="str">
            <v/>
          </cell>
          <cell r="AH35" t="str">
            <v/>
          </cell>
        </row>
        <row r="36">
          <cell r="A36" t="str">
            <v>28.</v>
          </cell>
          <cell r="B36" t="str">
            <v>Total dos Pagamentos (Somar da linha 16 a linha 27)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 t="str">
            <v/>
          </cell>
        </row>
        <row r="37">
          <cell r="A37" t="str">
            <v>29.</v>
          </cell>
          <cell r="B37" t="str">
            <v>Saldo no final do mês (linha 15 - linha 28)</v>
          </cell>
          <cell r="V37" t="str">
            <v/>
          </cell>
          <cell r="W37" t="str">
            <v/>
          </cell>
          <cell r="X37" t="str">
            <v/>
          </cell>
          <cell r="Y37" t="str">
            <v/>
          </cell>
          <cell r="Z37" t="str">
            <v/>
          </cell>
          <cell r="AA37" t="str">
            <v/>
          </cell>
          <cell r="AB37" t="str">
            <v/>
          </cell>
          <cell r="AC37" t="str">
            <v/>
          </cell>
          <cell r="AD37" t="str">
            <v/>
          </cell>
          <cell r="AE37" t="str">
            <v/>
          </cell>
          <cell r="AF37" t="str">
            <v/>
          </cell>
          <cell r="AG37" t="str">
            <v/>
          </cell>
          <cell r="AH37" t="str">
            <v/>
          </cell>
        </row>
        <row r="38">
          <cell r="A38" t="str">
            <v>30.</v>
          </cell>
          <cell r="B38" t="str">
            <v>Total dos Pagamentos + Saldo Final do mês (Somar linha 28 + linha 29)</v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/>
          </cell>
          <cell r="AF38" t="str">
            <v/>
          </cell>
          <cell r="AG38" t="str">
            <v/>
          </cell>
          <cell r="AH38" t="str">
            <v/>
          </cell>
        </row>
        <row r="40">
          <cell r="V40">
            <v>1</v>
          </cell>
          <cell r="W40">
            <v>2</v>
          </cell>
          <cell r="X40">
            <v>3</v>
          </cell>
          <cell r="Y40">
            <v>4</v>
          </cell>
          <cell r="Z40">
            <v>5</v>
          </cell>
          <cell r="AA40">
            <v>6</v>
          </cell>
          <cell r="AB40">
            <v>7</v>
          </cell>
          <cell r="AC40">
            <v>8</v>
          </cell>
          <cell r="AD40">
            <v>9</v>
          </cell>
          <cell r="AE40">
            <v>10</v>
          </cell>
          <cell r="AF40">
            <v>11</v>
          </cell>
          <cell r="AG40">
            <v>12</v>
          </cell>
          <cell r="AH40">
            <v>13</v>
          </cell>
        </row>
        <row r="41">
          <cell r="V41" t="str">
            <v>Janeiro</v>
          </cell>
          <cell r="W41" t="str">
            <v>Fevereiro</v>
          </cell>
          <cell r="X41" t="str">
            <v>Março</v>
          </cell>
          <cell r="Y41" t="str">
            <v>Abril</v>
          </cell>
          <cell r="Z41" t="str">
            <v>Maio</v>
          </cell>
          <cell r="AA41" t="str">
            <v>Junho</v>
          </cell>
          <cell r="AB41" t="str">
            <v>Julho</v>
          </cell>
          <cell r="AC41" t="str">
            <v>Agosto</v>
          </cell>
          <cell r="AD41" t="str">
            <v>Setembro</v>
          </cell>
          <cell r="AE41" t="str">
            <v>Outubro</v>
          </cell>
          <cell r="AF41" t="str">
            <v>Novembro</v>
          </cell>
          <cell r="AG41" t="str">
            <v>Dezembro</v>
          </cell>
          <cell r="AH41" t="str">
            <v>Resumo Anual</v>
          </cell>
        </row>
        <row r="49">
          <cell r="AH49" t="str">
            <v>Automático</v>
          </cell>
        </row>
        <row r="54">
          <cell r="V54" t="str">
            <v/>
          </cell>
          <cell r="W54" t="str">
            <v/>
          </cell>
          <cell r="X54" t="str">
            <v/>
          </cell>
          <cell r="Y54" t="str">
            <v/>
          </cell>
          <cell r="Z54" t="str">
            <v/>
          </cell>
          <cell r="AA54" t="str">
            <v/>
          </cell>
          <cell r="AB54" t="str">
            <v/>
          </cell>
          <cell r="AC54" t="str">
            <v/>
          </cell>
          <cell r="AD54" t="str">
            <v/>
          </cell>
          <cell r="AE54" t="str">
            <v/>
          </cell>
          <cell r="AF54" t="str">
            <v/>
          </cell>
          <cell r="AG54" t="str">
            <v/>
          </cell>
          <cell r="AH54" t="str">
            <v/>
          </cell>
        </row>
        <row r="55">
          <cell r="V55" t="str">
            <v/>
          </cell>
          <cell r="W55" t="str">
            <v/>
          </cell>
          <cell r="X55" t="str">
            <v/>
          </cell>
          <cell r="Y55" t="str">
            <v/>
          </cell>
          <cell r="Z55" t="str">
            <v/>
          </cell>
          <cell r="AA55" t="str">
            <v/>
          </cell>
          <cell r="AB55" t="str">
            <v/>
          </cell>
          <cell r="AC55" t="str">
            <v/>
          </cell>
          <cell r="AD55" t="str">
            <v/>
          </cell>
          <cell r="AE55" t="str">
            <v/>
          </cell>
          <cell r="AF55" t="str">
            <v/>
          </cell>
          <cell r="AG55" t="str">
            <v/>
          </cell>
          <cell r="AH55" t="str">
            <v/>
          </cell>
        </row>
        <row r="56">
          <cell r="V56" t="str">
            <v/>
          </cell>
          <cell r="W56" t="str">
            <v/>
          </cell>
          <cell r="X56" t="str">
            <v/>
          </cell>
          <cell r="Y56" t="str">
            <v/>
          </cell>
          <cell r="Z56" t="str">
            <v/>
          </cell>
          <cell r="AA56" t="str">
            <v/>
          </cell>
          <cell r="AB56" t="str">
            <v/>
          </cell>
          <cell r="AC56" t="str">
            <v/>
          </cell>
          <cell r="AD56" t="str">
            <v/>
          </cell>
          <cell r="AE56" t="str">
            <v/>
          </cell>
          <cell r="AF56" t="str">
            <v/>
          </cell>
          <cell r="AG56" t="str">
            <v/>
          </cell>
          <cell r="AH56" t="str">
            <v/>
          </cell>
        </row>
        <row r="57">
          <cell r="V57" t="str">
            <v/>
          </cell>
          <cell r="W57" t="str">
            <v/>
          </cell>
          <cell r="X57" t="str">
            <v/>
          </cell>
          <cell r="Y57" t="str">
            <v/>
          </cell>
          <cell r="Z57" t="str">
            <v/>
          </cell>
          <cell r="AA57" t="str">
            <v/>
          </cell>
          <cell r="AB57" t="str">
            <v/>
          </cell>
          <cell r="AC57" t="str">
            <v/>
          </cell>
          <cell r="AD57" t="str">
            <v/>
          </cell>
          <cell r="AE57" t="str">
            <v/>
          </cell>
          <cell r="AF57" t="str">
            <v/>
          </cell>
          <cell r="AG57" t="str">
            <v/>
          </cell>
          <cell r="AH57" t="str">
            <v/>
          </cell>
        </row>
        <row r="58">
          <cell r="V58" t="str">
            <v/>
          </cell>
          <cell r="W58" t="str">
            <v/>
          </cell>
          <cell r="X58" t="str">
            <v/>
          </cell>
          <cell r="Y58" t="str">
            <v/>
          </cell>
          <cell r="Z58" t="str">
            <v/>
          </cell>
          <cell r="AA58" t="str">
            <v/>
          </cell>
          <cell r="AB58" t="str">
            <v/>
          </cell>
          <cell r="AC58" t="str">
            <v/>
          </cell>
          <cell r="AD58" t="str">
            <v/>
          </cell>
          <cell r="AE58" t="str">
            <v/>
          </cell>
          <cell r="AF58" t="str">
            <v/>
          </cell>
          <cell r="AG58" t="str">
            <v/>
          </cell>
          <cell r="AH58" t="str">
            <v/>
          </cell>
        </row>
        <row r="59">
          <cell r="V59" t="str">
            <v/>
          </cell>
          <cell r="W59" t="str">
            <v/>
          </cell>
          <cell r="X59" t="str">
            <v/>
          </cell>
          <cell r="Y59" t="str">
            <v/>
          </cell>
          <cell r="Z59" t="str">
            <v/>
          </cell>
          <cell r="AA59" t="str">
            <v/>
          </cell>
          <cell r="AB59" t="str">
            <v/>
          </cell>
          <cell r="AC59" t="str">
            <v/>
          </cell>
          <cell r="AD59" t="str">
            <v/>
          </cell>
          <cell r="AE59" t="str">
            <v/>
          </cell>
          <cell r="AF59" t="str">
            <v/>
          </cell>
          <cell r="AG59" t="str">
            <v/>
          </cell>
          <cell r="AH59" t="str">
            <v/>
          </cell>
        </row>
        <row r="60"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</row>
        <row r="61">
          <cell r="V61" t="str">
            <v/>
          </cell>
          <cell r="W61" t="str">
            <v/>
          </cell>
          <cell r="X61" t="str">
            <v/>
          </cell>
          <cell r="Y61" t="str">
            <v/>
          </cell>
          <cell r="Z61" t="str">
            <v/>
          </cell>
          <cell r="AA61" t="str">
            <v/>
          </cell>
          <cell r="AB61" t="str">
            <v/>
          </cell>
          <cell r="AC61" t="str">
            <v/>
          </cell>
          <cell r="AD61" t="str">
            <v/>
          </cell>
          <cell r="AE61" t="str">
            <v/>
          </cell>
          <cell r="AF61" t="str">
            <v/>
          </cell>
          <cell r="AG61" t="str">
            <v/>
          </cell>
          <cell r="AH61">
            <v>0</v>
          </cell>
        </row>
        <row r="62">
          <cell r="V62" t="str">
            <v/>
          </cell>
          <cell r="W62" t="str">
            <v/>
          </cell>
          <cell r="X62" t="str">
            <v/>
          </cell>
          <cell r="Y62" t="str">
            <v/>
          </cell>
          <cell r="Z62" t="str">
            <v/>
          </cell>
          <cell r="AA62" t="str">
            <v/>
          </cell>
          <cell r="AB62" t="str">
            <v/>
          </cell>
          <cell r="AC62" t="str">
            <v/>
          </cell>
          <cell r="AD62" t="str">
            <v/>
          </cell>
          <cell r="AE62" t="str">
            <v/>
          </cell>
          <cell r="AF62" t="str">
            <v/>
          </cell>
          <cell r="AG62" t="str">
            <v/>
          </cell>
          <cell r="AH62" t="str">
            <v/>
          </cell>
        </row>
        <row r="63">
          <cell r="V63" t="str">
            <v/>
          </cell>
          <cell r="W63" t="str">
            <v/>
          </cell>
          <cell r="X63" t="str">
            <v/>
          </cell>
          <cell r="Y63" t="str">
            <v/>
          </cell>
          <cell r="Z63" t="str">
            <v/>
          </cell>
          <cell r="AA63" t="str">
            <v/>
          </cell>
          <cell r="AB63" t="str">
            <v/>
          </cell>
          <cell r="AC63" t="str">
            <v/>
          </cell>
          <cell r="AD63" t="str">
            <v/>
          </cell>
          <cell r="AE63" t="str">
            <v/>
          </cell>
          <cell r="AF63" t="str">
            <v/>
          </cell>
          <cell r="AG63" t="str">
            <v/>
          </cell>
          <cell r="AH63" t="str">
            <v/>
          </cell>
        </row>
        <row r="64">
          <cell r="V64" t="str">
            <v/>
          </cell>
          <cell r="W64" t="str">
            <v/>
          </cell>
          <cell r="X64" t="str">
            <v/>
          </cell>
          <cell r="Y64" t="str">
            <v/>
          </cell>
          <cell r="Z64" t="str">
            <v/>
          </cell>
          <cell r="AA64" t="str">
            <v/>
          </cell>
          <cell r="AB64" t="str">
            <v/>
          </cell>
          <cell r="AC64" t="str">
            <v/>
          </cell>
          <cell r="AD64" t="str">
            <v/>
          </cell>
          <cell r="AE64" t="str">
            <v/>
          </cell>
          <cell r="AF64" t="str">
            <v/>
          </cell>
          <cell r="AG64" t="str">
            <v/>
          </cell>
          <cell r="AH64">
            <v>0</v>
          </cell>
        </row>
        <row r="66">
          <cell r="V66" t="str">
            <v>Fevereiro</v>
          </cell>
          <cell r="W66" t="str">
            <v>Março</v>
          </cell>
          <cell r="X66" t="str">
            <v>Abril</v>
          </cell>
          <cell r="Y66" t="str">
            <v>Maio</v>
          </cell>
          <cell r="Z66" t="str">
            <v>Junho</v>
          </cell>
          <cell r="AA66" t="str">
            <v>Julho</v>
          </cell>
          <cell r="AB66" t="str">
            <v>Agosto</v>
          </cell>
          <cell r="AC66" t="str">
            <v>Setembro</v>
          </cell>
          <cell r="AD66" t="str">
            <v>Outubro</v>
          </cell>
          <cell r="AE66" t="str">
            <v>Novembro</v>
          </cell>
          <cell r="AF66" t="str">
            <v>Dezembro</v>
          </cell>
          <cell r="AG66" t="str">
            <v>Janeiro</v>
          </cell>
        </row>
      </sheetData>
      <sheetData sheetId="2">
        <row r="8">
          <cell r="AI8" t="str">
            <v>....................................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34"/>
  <sheetViews>
    <sheetView tabSelected="1" workbookViewId="0">
      <selection activeCell="AT17" sqref="AT17"/>
    </sheetView>
  </sheetViews>
  <sheetFormatPr defaultRowHeight="15"/>
  <cols>
    <col min="1" max="20" width="2.7109375" customWidth="1"/>
    <col min="21" max="21" width="2.85546875" customWidth="1"/>
    <col min="22" max="22" width="10.7109375" customWidth="1"/>
    <col min="23" max="35" width="2.7109375" customWidth="1"/>
    <col min="36" max="36" width="3.140625" customWidth="1"/>
    <col min="37" max="38" width="2.7109375" customWidth="1"/>
    <col min="39" max="39" width="3.28515625" customWidth="1"/>
    <col min="40" max="40" width="3.42578125" customWidth="1"/>
    <col min="41" max="41" width="3.28515625" customWidth="1"/>
    <col min="42" max="42" width="6.85546875" customWidth="1"/>
    <col min="43" max="43" width="9" customWidth="1"/>
    <col min="257" max="276" width="2.7109375" customWidth="1"/>
    <col min="277" max="277" width="2.85546875" customWidth="1"/>
    <col min="278" max="278" width="10.7109375" customWidth="1"/>
    <col min="279" max="291" width="2.7109375" customWidth="1"/>
    <col min="292" max="292" width="3.140625" customWidth="1"/>
    <col min="293" max="297" width="2.7109375" customWidth="1"/>
    <col min="298" max="298" width="10" customWidth="1"/>
    <col min="299" max="299" width="10.7109375" customWidth="1"/>
    <col min="513" max="532" width="2.7109375" customWidth="1"/>
    <col min="533" max="533" width="2.85546875" customWidth="1"/>
    <col min="534" max="534" width="10.7109375" customWidth="1"/>
    <col min="535" max="547" width="2.7109375" customWidth="1"/>
    <col min="548" max="548" width="3.140625" customWidth="1"/>
    <col min="549" max="553" width="2.7109375" customWidth="1"/>
    <col min="554" max="554" width="10" customWidth="1"/>
    <col min="555" max="555" width="10.7109375" customWidth="1"/>
    <col min="769" max="788" width="2.7109375" customWidth="1"/>
    <col min="789" max="789" width="2.85546875" customWidth="1"/>
    <col min="790" max="790" width="10.7109375" customWidth="1"/>
    <col min="791" max="803" width="2.7109375" customWidth="1"/>
    <col min="804" max="804" width="3.140625" customWidth="1"/>
    <col min="805" max="809" width="2.7109375" customWidth="1"/>
    <col min="810" max="810" width="10" customWidth="1"/>
    <col min="811" max="811" width="10.7109375" customWidth="1"/>
    <col min="1025" max="1044" width="2.7109375" customWidth="1"/>
    <col min="1045" max="1045" width="2.85546875" customWidth="1"/>
    <col min="1046" max="1046" width="10.7109375" customWidth="1"/>
    <col min="1047" max="1059" width="2.7109375" customWidth="1"/>
    <col min="1060" max="1060" width="3.140625" customWidth="1"/>
    <col min="1061" max="1065" width="2.7109375" customWidth="1"/>
    <col min="1066" max="1066" width="10" customWidth="1"/>
    <col min="1067" max="1067" width="10.7109375" customWidth="1"/>
    <col min="1281" max="1300" width="2.7109375" customWidth="1"/>
    <col min="1301" max="1301" width="2.85546875" customWidth="1"/>
    <col min="1302" max="1302" width="10.7109375" customWidth="1"/>
    <col min="1303" max="1315" width="2.7109375" customWidth="1"/>
    <col min="1316" max="1316" width="3.140625" customWidth="1"/>
    <col min="1317" max="1321" width="2.7109375" customWidth="1"/>
    <col min="1322" max="1322" width="10" customWidth="1"/>
    <col min="1323" max="1323" width="10.7109375" customWidth="1"/>
    <col min="1537" max="1556" width="2.7109375" customWidth="1"/>
    <col min="1557" max="1557" width="2.85546875" customWidth="1"/>
    <col min="1558" max="1558" width="10.7109375" customWidth="1"/>
    <col min="1559" max="1571" width="2.7109375" customWidth="1"/>
    <col min="1572" max="1572" width="3.140625" customWidth="1"/>
    <col min="1573" max="1577" width="2.7109375" customWidth="1"/>
    <col min="1578" max="1578" width="10" customWidth="1"/>
    <col min="1579" max="1579" width="10.7109375" customWidth="1"/>
    <col min="1793" max="1812" width="2.7109375" customWidth="1"/>
    <col min="1813" max="1813" width="2.85546875" customWidth="1"/>
    <col min="1814" max="1814" width="10.7109375" customWidth="1"/>
    <col min="1815" max="1827" width="2.7109375" customWidth="1"/>
    <col min="1828" max="1828" width="3.140625" customWidth="1"/>
    <col min="1829" max="1833" width="2.7109375" customWidth="1"/>
    <col min="1834" max="1834" width="10" customWidth="1"/>
    <col min="1835" max="1835" width="10.7109375" customWidth="1"/>
    <col min="2049" max="2068" width="2.7109375" customWidth="1"/>
    <col min="2069" max="2069" width="2.85546875" customWidth="1"/>
    <col min="2070" max="2070" width="10.7109375" customWidth="1"/>
    <col min="2071" max="2083" width="2.7109375" customWidth="1"/>
    <col min="2084" max="2084" width="3.140625" customWidth="1"/>
    <col min="2085" max="2089" width="2.7109375" customWidth="1"/>
    <col min="2090" max="2090" width="10" customWidth="1"/>
    <col min="2091" max="2091" width="10.7109375" customWidth="1"/>
    <col min="2305" max="2324" width="2.7109375" customWidth="1"/>
    <col min="2325" max="2325" width="2.85546875" customWidth="1"/>
    <col min="2326" max="2326" width="10.7109375" customWidth="1"/>
    <col min="2327" max="2339" width="2.7109375" customWidth="1"/>
    <col min="2340" max="2340" width="3.140625" customWidth="1"/>
    <col min="2341" max="2345" width="2.7109375" customWidth="1"/>
    <col min="2346" max="2346" width="10" customWidth="1"/>
    <col min="2347" max="2347" width="10.7109375" customWidth="1"/>
    <col min="2561" max="2580" width="2.7109375" customWidth="1"/>
    <col min="2581" max="2581" width="2.85546875" customWidth="1"/>
    <col min="2582" max="2582" width="10.7109375" customWidth="1"/>
    <col min="2583" max="2595" width="2.7109375" customWidth="1"/>
    <col min="2596" max="2596" width="3.140625" customWidth="1"/>
    <col min="2597" max="2601" width="2.7109375" customWidth="1"/>
    <col min="2602" max="2602" width="10" customWidth="1"/>
    <col min="2603" max="2603" width="10.7109375" customWidth="1"/>
    <col min="2817" max="2836" width="2.7109375" customWidth="1"/>
    <col min="2837" max="2837" width="2.85546875" customWidth="1"/>
    <col min="2838" max="2838" width="10.7109375" customWidth="1"/>
    <col min="2839" max="2851" width="2.7109375" customWidth="1"/>
    <col min="2852" max="2852" width="3.140625" customWidth="1"/>
    <col min="2853" max="2857" width="2.7109375" customWidth="1"/>
    <col min="2858" max="2858" width="10" customWidth="1"/>
    <col min="2859" max="2859" width="10.7109375" customWidth="1"/>
    <col min="3073" max="3092" width="2.7109375" customWidth="1"/>
    <col min="3093" max="3093" width="2.85546875" customWidth="1"/>
    <col min="3094" max="3094" width="10.7109375" customWidth="1"/>
    <col min="3095" max="3107" width="2.7109375" customWidth="1"/>
    <col min="3108" max="3108" width="3.140625" customWidth="1"/>
    <col min="3109" max="3113" width="2.7109375" customWidth="1"/>
    <col min="3114" max="3114" width="10" customWidth="1"/>
    <col min="3115" max="3115" width="10.7109375" customWidth="1"/>
    <col min="3329" max="3348" width="2.7109375" customWidth="1"/>
    <col min="3349" max="3349" width="2.85546875" customWidth="1"/>
    <col min="3350" max="3350" width="10.7109375" customWidth="1"/>
    <col min="3351" max="3363" width="2.7109375" customWidth="1"/>
    <col min="3364" max="3364" width="3.140625" customWidth="1"/>
    <col min="3365" max="3369" width="2.7109375" customWidth="1"/>
    <col min="3370" max="3370" width="10" customWidth="1"/>
    <col min="3371" max="3371" width="10.7109375" customWidth="1"/>
    <col min="3585" max="3604" width="2.7109375" customWidth="1"/>
    <col min="3605" max="3605" width="2.85546875" customWidth="1"/>
    <col min="3606" max="3606" width="10.7109375" customWidth="1"/>
    <col min="3607" max="3619" width="2.7109375" customWidth="1"/>
    <col min="3620" max="3620" width="3.140625" customWidth="1"/>
    <col min="3621" max="3625" width="2.7109375" customWidth="1"/>
    <col min="3626" max="3626" width="10" customWidth="1"/>
    <col min="3627" max="3627" width="10.7109375" customWidth="1"/>
    <col min="3841" max="3860" width="2.7109375" customWidth="1"/>
    <col min="3861" max="3861" width="2.85546875" customWidth="1"/>
    <col min="3862" max="3862" width="10.7109375" customWidth="1"/>
    <col min="3863" max="3875" width="2.7109375" customWidth="1"/>
    <col min="3876" max="3876" width="3.140625" customWidth="1"/>
    <col min="3877" max="3881" width="2.7109375" customWidth="1"/>
    <col min="3882" max="3882" width="10" customWidth="1"/>
    <col min="3883" max="3883" width="10.7109375" customWidth="1"/>
    <col min="4097" max="4116" width="2.7109375" customWidth="1"/>
    <col min="4117" max="4117" width="2.85546875" customWidth="1"/>
    <col min="4118" max="4118" width="10.7109375" customWidth="1"/>
    <col min="4119" max="4131" width="2.7109375" customWidth="1"/>
    <col min="4132" max="4132" width="3.140625" customWidth="1"/>
    <col min="4133" max="4137" width="2.7109375" customWidth="1"/>
    <col min="4138" max="4138" width="10" customWidth="1"/>
    <col min="4139" max="4139" width="10.7109375" customWidth="1"/>
    <col min="4353" max="4372" width="2.7109375" customWidth="1"/>
    <col min="4373" max="4373" width="2.85546875" customWidth="1"/>
    <col min="4374" max="4374" width="10.7109375" customWidth="1"/>
    <col min="4375" max="4387" width="2.7109375" customWidth="1"/>
    <col min="4388" max="4388" width="3.140625" customWidth="1"/>
    <col min="4389" max="4393" width="2.7109375" customWidth="1"/>
    <col min="4394" max="4394" width="10" customWidth="1"/>
    <col min="4395" max="4395" width="10.7109375" customWidth="1"/>
    <col min="4609" max="4628" width="2.7109375" customWidth="1"/>
    <col min="4629" max="4629" width="2.85546875" customWidth="1"/>
    <col min="4630" max="4630" width="10.7109375" customWidth="1"/>
    <col min="4631" max="4643" width="2.7109375" customWidth="1"/>
    <col min="4644" max="4644" width="3.140625" customWidth="1"/>
    <col min="4645" max="4649" width="2.7109375" customWidth="1"/>
    <col min="4650" max="4650" width="10" customWidth="1"/>
    <col min="4651" max="4651" width="10.7109375" customWidth="1"/>
    <col min="4865" max="4884" width="2.7109375" customWidth="1"/>
    <col min="4885" max="4885" width="2.85546875" customWidth="1"/>
    <col min="4886" max="4886" width="10.7109375" customWidth="1"/>
    <col min="4887" max="4899" width="2.7109375" customWidth="1"/>
    <col min="4900" max="4900" width="3.140625" customWidth="1"/>
    <col min="4901" max="4905" width="2.7109375" customWidth="1"/>
    <col min="4906" max="4906" width="10" customWidth="1"/>
    <col min="4907" max="4907" width="10.7109375" customWidth="1"/>
    <col min="5121" max="5140" width="2.7109375" customWidth="1"/>
    <col min="5141" max="5141" width="2.85546875" customWidth="1"/>
    <col min="5142" max="5142" width="10.7109375" customWidth="1"/>
    <col min="5143" max="5155" width="2.7109375" customWidth="1"/>
    <col min="5156" max="5156" width="3.140625" customWidth="1"/>
    <col min="5157" max="5161" width="2.7109375" customWidth="1"/>
    <col min="5162" max="5162" width="10" customWidth="1"/>
    <col min="5163" max="5163" width="10.7109375" customWidth="1"/>
    <col min="5377" max="5396" width="2.7109375" customWidth="1"/>
    <col min="5397" max="5397" width="2.85546875" customWidth="1"/>
    <col min="5398" max="5398" width="10.7109375" customWidth="1"/>
    <col min="5399" max="5411" width="2.7109375" customWidth="1"/>
    <col min="5412" max="5412" width="3.140625" customWidth="1"/>
    <col min="5413" max="5417" width="2.7109375" customWidth="1"/>
    <col min="5418" max="5418" width="10" customWidth="1"/>
    <col min="5419" max="5419" width="10.7109375" customWidth="1"/>
    <col min="5633" max="5652" width="2.7109375" customWidth="1"/>
    <col min="5653" max="5653" width="2.85546875" customWidth="1"/>
    <col min="5654" max="5654" width="10.7109375" customWidth="1"/>
    <col min="5655" max="5667" width="2.7109375" customWidth="1"/>
    <col min="5668" max="5668" width="3.140625" customWidth="1"/>
    <col min="5669" max="5673" width="2.7109375" customWidth="1"/>
    <col min="5674" max="5674" width="10" customWidth="1"/>
    <col min="5675" max="5675" width="10.7109375" customWidth="1"/>
    <col min="5889" max="5908" width="2.7109375" customWidth="1"/>
    <col min="5909" max="5909" width="2.85546875" customWidth="1"/>
    <col min="5910" max="5910" width="10.7109375" customWidth="1"/>
    <col min="5911" max="5923" width="2.7109375" customWidth="1"/>
    <col min="5924" max="5924" width="3.140625" customWidth="1"/>
    <col min="5925" max="5929" width="2.7109375" customWidth="1"/>
    <col min="5930" max="5930" width="10" customWidth="1"/>
    <col min="5931" max="5931" width="10.7109375" customWidth="1"/>
    <col min="6145" max="6164" width="2.7109375" customWidth="1"/>
    <col min="6165" max="6165" width="2.85546875" customWidth="1"/>
    <col min="6166" max="6166" width="10.7109375" customWidth="1"/>
    <col min="6167" max="6179" width="2.7109375" customWidth="1"/>
    <col min="6180" max="6180" width="3.140625" customWidth="1"/>
    <col min="6181" max="6185" width="2.7109375" customWidth="1"/>
    <col min="6186" max="6186" width="10" customWidth="1"/>
    <col min="6187" max="6187" width="10.7109375" customWidth="1"/>
    <col min="6401" max="6420" width="2.7109375" customWidth="1"/>
    <col min="6421" max="6421" width="2.85546875" customWidth="1"/>
    <col min="6422" max="6422" width="10.7109375" customWidth="1"/>
    <col min="6423" max="6435" width="2.7109375" customWidth="1"/>
    <col min="6436" max="6436" width="3.140625" customWidth="1"/>
    <col min="6437" max="6441" width="2.7109375" customWidth="1"/>
    <col min="6442" max="6442" width="10" customWidth="1"/>
    <col min="6443" max="6443" width="10.7109375" customWidth="1"/>
    <col min="6657" max="6676" width="2.7109375" customWidth="1"/>
    <col min="6677" max="6677" width="2.85546875" customWidth="1"/>
    <col min="6678" max="6678" width="10.7109375" customWidth="1"/>
    <col min="6679" max="6691" width="2.7109375" customWidth="1"/>
    <col min="6692" max="6692" width="3.140625" customWidth="1"/>
    <col min="6693" max="6697" width="2.7109375" customWidth="1"/>
    <col min="6698" max="6698" width="10" customWidth="1"/>
    <col min="6699" max="6699" width="10.7109375" customWidth="1"/>
    <col min="6913" max="6932" width="2.7109375" customWidth="1"/>
    <col min="6933" max="6933" width="2.85546875" customWidth="1"/>
    <col min="6934" max="6934" width="10.7109375" customWidth="1"/>
    <col min="6935" max="6947" width="2.7109375" customWidth="1"/>
    <col min="6948" max="6948" width="3.140625" customWidth="1"/>
    <col min="6949" max="6953" width="2.7109375" customWidth="1"/>
    <col min="6954" max="6954" width="10" customWidth="1"/>
    <col min="6955" max="6955" width="10.7109375" customWidth="1"/>
    <col min="7169" max="7188" width="2.7109375" customWidth="1"/>
    <col min="7189" max="7189" width="2.85546875" customWidth="1"/>
    <col min="7190" max="7190" width="10.7109375" customWidth="1"/>
    <col min="7191" max="7203" width="2.7109375" customWidth="1"/>
    <col min="7204" max="7204" width="3.140625" customWidth="1"/>
    <col min="7205" max="7209" width="2.7109375" customWidth="1"/>
    <col min="7210" max="7210" width="10" customWidth="1"/>
    <col min="7211" max="7211" width="10.7109375" customWidth="1"/>
    <col min="7425" max="7444" width="2.7109375" customWidth="1"/>
    <col min="7445" max="7445" width="2.85546875" customWidth="1"/>
    <col min="7446" max="7446" width="10.7109375" customWidth="1"/>
    <col min="7447" max="7459" width="2.7109375" customWidth="1"/>
    <col min="7460" max="7460" width="3.140625" customWidth="1"/>
    <col min="7461" max="7465" width="2.7109375" customWidth="1"/>
    <col min="7466" max="7466" width="10" customWidth="1"/>
    <col min="7467" max="7467" width="10.7109375" customWidth="1"/>
    <col min="7681" max="7700" width="2.7109375" customWidth="1"/>
    <col min="7701" max="7701" width="2.85546875" customWidth="1"/>
    <col min="7702" max="7702" width="10.7109375" customWidth="1"/>
    <col min="7703" max="7715" width="2.7109375" customWidth="1"/>
    <col min="7716" max="7716" width="3.140625" customWidth="1"/>
    <col min="7717" max="7721" width="2.7109375" customWidth="1"/>
    <col min="7722" max="7722" width="10" customWidth="1"/>
    <col min="7723" max="7723" width="10.7109375" customWidth="1"/>
    <col min="7937" max="7956" width="2.7109375" customWidth="1"/>
    <col min="7957" max="7957" width="2.85546875" customWidth="1"/>
    <col min="7958" max="7958" width="10.7109375" customWidth="1"/>
    <col min="7959" max="7971" width="2.7109375" customWidth="1"/>
    <col min="7972" max="7972" width="3.140625" customWidth="1"/>
    <col min="7973" max="7977" width="2.7109375" customWidth="1"/>
    <col min="7978" max="7978" width="10" customWidth="1"/>
    <col min="7979" max="7979" width="10.7109375" customWidth="1"/>
    <col min="8193" max="8212" width="2.7109375" customWidth="1"/>
    <col min="8213" max="8213" width="2.85546875" customWidth="1"/>
    <col min="8214" max="8214" width="10.7109375" customWidth="1"/>
    <col min="8215" max="8227" width="2.7109375" customWidth="1"/>
    <col min="8228" max="8228" width="3.140625" customWidth="1"/>
    <col min="8229" max="8233" width="2.7109375" customWidth="1"/>
    <col min="8234" max="8234" width="10" customWidth="1"/>
    <col min="8235" max="8235" width="10.7109375" customWidth="1"/>
    <col min="8449" max="8468" width="2.7109375" customWidth="1"/>
    <col min="8469" max="8469" width="2.85546875" customWidth="1"/>
    <col min="8470" max="8470" width="10.7109375" customWidth="1"/>
    <col min="8471" max="8483" width="2.7109375" customWidth="1"/>
    <col min="8484" max="8484" width="3.140625" customWidth="1"/>
    <col min="8485" max="8489" width="2.7109375" customWidth="1"/>
    <col min="8490" max="8490" width="10" customWidth="1"/>
    <col min="8491" max="8491" width="10.7109375" customWidth="1"/>
    <col min="8705" max="8724" width="2.7109375" customWidth="1"/>
    <col min="8725" max="8725" width="2.85546875" customWidth="1"/>
    <col min="8726" max="8726" width="10.7109375" customWidth="1"/>
    <col min="8727" max="8739" width="2.7109375" customWidth="1"/>
    <col min="8740" max="8740" width="3.140625" customWidth="1"/>
    <col min="8741" max="8745" width="2.7109375" customWidth="1"/>
    <col min="8746" max="8746" width="10" customWidth="1"/>
    <col min="8747" max="8747" width="10.7109375" customWidth="1"/>
    <col min="8961" max="8980" width="2.7109375" customWidth="1"/>
    <col min="8981" max="8981" width="2.85546875" customWidth="1"/>
    <col min="8982" max="8982" width="10.7109375" customWidth="1"/>
    <col min="8983" max="8995" width="2.7109375" customWidth="1"/>
    <col min="8996" max="8996" width="3.140625" customWidth="1"/>
    <col min="8997" max="9001" width="2.7109375" customWidth="1"/>
    <col min="9002" max="9002" width="10" customWidth="1"/>
    <col min="9003" max="9003" width="10.7109375" customWidth="1"/>
    <col min="9217" max="9236" width="2.7109375" customWidth="1"/>
    <col min="9237" max="9237" width="2.85546875" customWidth="1"/>
    <col min="9238" max="9238" width="10.7109375" customWidth="1"/>
    <col min="9239" max="9251" width="2.7109375" customWidth="1"/>
    <col min="9252" max="9252" width="3.140625" customWidth="1"/>
    <col min="9253" max="9257" width="2.7109375" customWidth="1"/>
    <col min="9258" max="9258" width="10" customWidth="1"/>
    <col min="9259" max="9259" width="10.7109375" customWidth="1"/>
    <col min="9473" max="9492" width="2.7109375" customWidth="1"/>
    <col min="9493" max="9493" width="2.85546875" customWidth="1"/>
    <col min="9494" max="9494" width="10.7109375" customWidth="1"/>
    <col min="9495" max="9507" width="2.7109375" customWidth="1"/>
    <col min="9508" max="9508" width="3.140625" customWidth="1"/>
    <col min="9509" max="9513" width="2.7109375" customWidth="1"/>
    <col min="9514" max="9514" width="10" customWidth="1"/>
    <col min="9515" max="9515" width="10.7109375" customWidth="1"/>
    <col min="9729" max="9748" width="2.7109375" customWidth="1"/>
    <col min="9749" max="9749" width="2.85546875" customWidth="1"/>
    <col min="9750" max="9750" width="10.7109375" customWidth="1"/>
    <col min="9751" max="9763" width="2.7109375" customWidth="1"/>
    <col min="9764" max="9764" width="3.140625" customWidth="1"/>
    <col min="9765" max="9769" width="2.7109375" customWidth="1"/>
    <col min="9770" max="9770" width="10" customWidth="1"/>
    <col min="9771" max="9771" width="10.7109375" customWidth="1"/>
    <col min="9985" max="10004" width="2.7109375" customWidth="1"/>
    <col min="10005" max="10005" width="2.85546875" customWidth="1"/>
    <col min="10006" max="10006" width="10.7109375" customWidth="1"/>
    <col min="10007" max="10019" width="2.7109375" customWidth="1"/>
    <col min="10020" max="10020" width="3.140625" customWidth="1"/>
    <col min="10021" max="10025" width="2.7109375" customWidth="1"/>
    <col min="10026" max="10026" width="10" customWidth="1"/>
    <col min="10027" max="10027" width="10.7109375" customWidth="1"/>
    <col min="10241" max="10260" width="2.7109375" customWidth="1"/>
    <col min="10261" max="10261" width="2.85546875" customWidth="1"/>
    <col min="10262" max="10262" width="10.7109375" customWidth="1"/>
    <col min="10263" max="10275" width="2.7109375" customWidth="1"/>
    <col min="10276" max="10276" width="3.140625" customWidth="1"/>
    <col min="10277" max="10281" width="2.7109375" customWidth="1"/>
    <col min="10282" max="10282" width="10" customWidth="1"/>
    <col min="10283" max="10283" width="10.7109375" customWidth="1"/>
    <col min="10497" max="10516" width="2.7109375" customWidth="1"/>
    <col min="10517" max="10517" width="2.85546875" customWidth="1"/>
    <col min="10518" max="10518" width="10.7109375" customWidth="1"/>
    <col min="10519" max="10531" width="2.7109375" customWidth="1"/>
    <col min="10532" max="10532" width="3.140625" customWidth="1"/>
    <col min="10533" max="10537" width="2.7109375" customWidth="1"/>
    <col min="10538" max="10538" width="10" customWidth="1"/>
    <col min="10539" max="10539" width="10.7109375" customWidth="1"/>
    <col min="10753" max="10772" width="2.7109375" customWidth="1"/>
    <col min="10773" max="10773" width="2.85546875" customWidth="1"/>
    <col min="10774" max="10774" width="10.7109375" customWidth="1"/>
    <col min="10775" max="10787" width="2.7109375" customWidth="1"/>
    <col min="10788" max="10788" width="3.140625" customWidth="1"/>
    <col min="10789" max="10793" width="2.7109375" customWidth="1"/>
    <col min="10794" max="10794" width="10" customWidth="1"/>
    <col min="10795" max="10795" width="10.7109375" customWidth="1"/>
    <col min="11009" max="11028" width="2.7109375" customWidth="1"/>
    <col min="11029" max="11029" width="2.85546875" customWidth="1"/>
    <col min="11030" max="11030" width="10.7109375" customWidth="1"/>
    <col min="11031" max="11043" width="2.7109375" customWidth="1"/>
    <col min="11044" max="11044" width="3.140625" customWidth="1"/>
    <col min="11045" max="11049" width="2.7109375" customWidth="1"/>
    <col min="11050" max="11050" width="10" customWidth="1"/>
    <col min="11051" max="11051" width="10.7109375" customWidth="1"/>
    <col min="11265" max="11284" width="2.7109375" customWidth="1"/>
    <col min="11285" max="11285" width="2.85546875" customWidth="1"/>
    <col min="11286" max="11286" width="10.7109375" customWidth="1"/>
    <col min="11287" max="11299" width="2.7109375" customWidth="1"/>
    <col min="11300" max="11300" width="3.140625" customWidth="1"/>
    <col min="11301" max="11305" width="2.7109375" customWidth="1"/>
    <col min="11306" max="11306" width="10" customWidth="1"/>
    <col min="11307" max="11307" width="10.7109375" customWidth="1"/>
    <col min="11521" max="11540" width="2.7109375" customWidth="1"/>
    <col min="11541" max="11541" width="2.85546875" customWidth="1"/>
    <col min="11542" max="11542" width="10.7109375" customWidth="1"/>
    <col min="11543" max="11555" width="2.7109375" customWidth="1"/>
    <col min="11556" max="11556" width="3.140625" customWidth="1"/>
    <col min="11557" max="11561" width="2.7109375" customWidth="1"/>
    <col min="11562" max="11562" width="10" customWidth="1"/>
    <col min="11563" max="11563" width="10.7109375" customWidth="1"/>
    <col min="11777" max="11796" width="2.7109375" customWidth="1"/>
    <col min="11797" max="11797" width="2.85546875" customWidth="1"/>
    <col min="11798" max="11798" width="10.7109375" customWidth="1"/>
    <col min="11799" max="11811" width="2.7109375" customWidth="1"/>
    <col min="11812" max="11812" width="3.140625" customWidth="1"/>
    <col min="11813" max="11817" width="2.7109375" customWidth="1"/>
    <col min="11818" max="11818" width="10" customWidth="1"/>
    <col min="11819" max="11819" width="10.7109375" customWidth="1"/>
    <col min="12033" max="12052" width="2.7109375" customWidth="1"/>
    <col min="12053" max="12053" width="2.85546875" customWidth="1"/>
    <col min="12054" max="12054" width="10.7109375" customWidth="1"/>
    <col min="12055" max="12067" width="2.7109375" customWidth="1"/>
    <col min="12068" max="12068" width="3.140625" customWidth="1"/>
    <col min="12069" max="12073" width="2.7109375" customWidth="1"/>
    <col min="12074" max="12074" width="10" customWidth="1"/>
    <col min="12075" max="12075" width="10.7109375" customWidth="1"/>
    <col min="12289" max="12308" width="2.7109375" customWidth="1"/>
    <col min="12309" max="12309" width="2.85546875" customWidth="1"/>
    <col min="12310" max="12310" width="10.7109375" customWidth="1"/>
    <col min="12311" max="12323" width="2.7109375" customWidth="1"/>
    <col min="12324" max="12324" width="3.140625" customWidth="1"/>
    <col min="12325" max="12329" width="2.7109375" customWidth="1"/>
    <col min="12330" max="12330" width="10" customWidth="1"/>
    <col min="12331" max="12331" width="10.7109375" customWidth="1"/>
    <col min="12545" max="12564" width="2.7109375" customWidth="1"/>
    <col min="12565" max="12565" width="2.85546875" customWidth="1"/>
    <col min="12566" max="12566" width="10.7109375" customWidth="1"/>
    <col min="12567" max="12579" width="2.7109375" customWidth="1"/>
    <col min="12580" max="12580" width="3.140625" customWidth="1"/>
    <col min="12581" max="12585" width="2.7109375" customWidth="1"/>
    <col min="12586" max="12586" width="10" customWidth="1"/>
    <col min="12587" max="12587" width="10.7109375" customWidth="1"/>
    <col min="12801" max="12820" width="2.7109375" customWidth="1"/>
    <col min="12821" max="12821" width="2.85546875" customWidth="1"/>
    <col min="12822" max="12822" width="10.7109375" customWidth="1"/>
    <col min="12823" max="12835" width="2.7109375" customWidth="1"/>
    <col min="12836" max="12836" width="3.140625" customWidth="1"/>
    <col min="12837" max="12841" width="2.7109375" customWidth="1"/>
    <col min="12842" max="12842" width="10" customWidth="1"/>
    <col min="12843" max="12843" width="10.7109375" customWidth="1"/>
    <col min="13057" max="13076" width="2.7109375" customWidth="1"/>
    <col min="13077" max="13077" width="2.85546875" customWidth="1"/>
    <col min="13078" max="13078" width="10.7109375" customWidth="1"/>
    <col min="13079" max="13091" width="2.7109375" customWidth="1"/>
    <col min="13092" max="13092" width="3.140625" customWidth="1"/>
    <col min="13093" max="13097" width="2.7109375" customWidth="1"/>
    <col min="13098" max="13098" width="10" customWidth="1"/>
    <col min="13099" max="13099" width="10.7109375" customWidth="1"/>
    <col min="13313" max="13332" width="2.7109375" customWidth="1"/>
    <col min="13333" max="13333" width="2.85546875" customWidth="1"/>
    <col min="13334" max="13334" width="10.7109375" customWidth="1"/>
    <col min="13335" max="13347" width="2.7109375" customWidth="1"/>
    <col min="13348" max="13348" width="3.140625" customWidth="1"/>
    <col min="13349" max="13353" width="2.7109375" customWidth="1"/>
    <col min="13354" max="13354" width="10" customWidth="1"/>
    <col min="13355" max="13355" width="10.7109375" customWidth="1"/>
    <col min="13569" max="13588" width="2.7109375" customWidth="1"/>
    <col min="13589" max="13589" width="2.85546875" customWidth="1"/>
    <col min="13590" max="13590" width="10.7109375" customWidth="1"/>
    <col min="13591" max="13603" width="2.7109375" customWidth="1"/>
    <col min="13604" max="13604" width="3.140625" customWidth="1"/>
    <col min="13605" max="13609" width="2.7109375" customWidth="1"/>
    <col min="13610" max="13610" width="10" customWidth="1"/>
    <col min="13611" max="13611" width="10.7109375" customWidth="1"/>
    <col min="13825" max="13844" width="2.7109375" customWidth="1"/>
    <col min="13845" max="13845" width="2.85546875" customWidth="1"/>
    <col min="13846" max="13846" width="10.7109375" customWidth="1"/>
    <col min="13847" max="13859" width="2.7109375" customWidth="1"/>
    <col min="13860" max="13860" width="3.140625" customWidth="1"/>
    <col min="13861" max="13865" width="2.7109375" customWidth="1"/>
    <col min="13866" max="13866" width="10" customWidth="1"/>
    <col min="13867" max="13867" width="10.7109375" customWidth="1"/>
    <col min="14081" max="14100" width="2.7109375" customWidth="1"/>
    <col min="14101" max="14101" width="2.85546875" customWidth="1"/>
    <col min="14102" max="14102" width="10.7109375" customWidth="1"/>
    <col min="14103" max="14115" width="2.7109375" customWidth="1"/>
    <col min="14116" max="14116" width="3.140625" customWidth="1"/>
    <col min="14117" max="14121" width="2.7109375" customWidth="1"/>
    <col min="14122" max="14122" width="10" customWidth="1"/>
    <col min="14123" max="14123" width="10.7109375" customWidth="1"/>
    <col min="14337" max="14356" width="2.7109375" customWidth="1"/>
    <col min="14357" max="14357" width="2.85546875" customWidth="1"/>
    <col min="14358" max="14358" width="10.7109375" customWidth="1"/>
    <col min="14359" max="14371" width="2.7109375" customWidth="1"/>
    <col min="14372" max="14372" width="3.140625" customWidth="1"/>
    <col min="14373" max="14377" width="2.7109375" customWidth="1"/>
    <col min="14378" max="14378" width="10" customWidth="1"/>
    <col min="14379" max="14379" width="10.7109375" customWidth="1"/>
    <col min="14593" max="14612" width="2.7109375" customWidth="1"/>
    <col min="14613" max="14613" width="2.85546875" customWidth="1"/>
    <col min="14614" max="14614" width="10.7109375" customWidth="1"/>
    <col min="14615" max="14627" width="2.7109375" customWidth="1"/>
    <col min="14628" max="14628" width="3.140625" customWidth="1"/>
    <col min="14629" max="14633" width="2.7109375" customWidth="1"/>
    <col min="14634" max="14634" width="10" customWidth="1"/>
    <col min="14635" max="14635" width="10.7109375" customWidth="1"/>
    <col min="14849" max="14868" width="2.7109375" customWidth="1"/>
    <col min="14869" max="14869" width="2.85546875" customWidth="1"/>
    <col min="14870" max="14870" width="10.7109375" customWidth="1"/>
    <col min="14871" max="14883" width="2.7109375" customWidth="1"/>
    <col min="14884" max="14884" width="3.140625" customWidth="1"/>
    <col min="14885" max="14889" width="2.7109375" customWidth="1"/>
    <col min="14890" max="14890" width="10" customWidth="1"/>
    <col min="14891" max="14891" width="10.7109375" customWidth="1"/>
    <col min="15105" max="15124" width="2.7109375" customWidth="1"/>
    <col min="15125" max="15125" width="2.85546875" customWidth="1"/>
    <col min="15126" max="15126" width="10.7109375" customWidth="1"/>
    <col min="15127" max="15139" width="2.7109375" customWidth="1"/>
    <col min="15140" max="15140" width="3.140625" customWidth="1"/>
    <col min="15141" max="15145" width="2.7109375" customWidth="1"/>
    <col min="15146" max="15146" width="10" customWidth="1"/>
    <col min="15147" max="15147" width="10.7109375" customWidth="1"/>
    <col min="15361" max="15380" width="2.7109375" customWidth="1"/>
    <col min="15381" max="15381" width="2.85546875" customWidth="1"/>
    <col min="15382" max="15382" width="10.7109375" customWidth="1"/>
    <col min="15383" max="15395" width="2.7109375" customWidth="1"/>
    <col min="15396" max="15396" width="3.140625" customWidth="1"/>
    <col min="15397" max="15401" width="2.7109375" customWidth="1"/>
    <col min="15402" max="15402" width="10" customWidth="1"/>
    <col min="15403" max="15403" width="10.7109375" customWidth="1"/>
    <col min="15617" max="15636" width="2.7109375" customWidth="1"/>
    <col min="15637" max="15637" width="2.85546875" customWidth="1"/>
    <col min="15638" max="15638" width="10.7109375" customWidth="1"/>
    <col min="15639" max="15651" width="2.7109375" customWidth="1"/>
    <col min="15652" max="15652" width="3.140625" customWidth="1"/>
    <col min="15653" max="15657" width="2.7109375" customWidth="1"/>
    <col min="15658" max="15658" width="10" customWidth="1"/>
    <col min="15659" max="15659" width="10.7109375" customWidth="1"/>
    <col min="15873" max="15892" width="2.7109375" customWidth="1"/>
    <col min="15893" max="15893" width="2.85546875" customWidth="1"/>
    <col min="15894" max="15894" width="10.7109375" customWidth="1"/>
    <col min="15895" max="15907" width="2.7109375" customWidth="1"/>
    <col min="15908" max="15908" width="3.140625" customWidth="1"/>
    <col min="15909" max="15913" width="2.7109375" customWidth="1"/>
    <col min="15914" max="15914" width="10" customWidth="1"/>
    <col min="15915" max="15915" width="10.7109375" customWidth="1"/>
    <col min="16129" max="16148" width="2.7109375" customWidth="1"/>
    <col min="16149" max="16149" width="2.85546875" customWidth="1"/>
    <col min="16150" max="16150" width="10.7109375" customWidth="1"/>
    <col min="16151" max="16163" width="2.7109375" customWidth="1"/>
    <col min="16164" max="16164" width="3.140625" customWidth="1"/>
    <col min="16165" max="16169" width="2.7109375" customWidth="1"/>
    <col min="16170" max="16170" width="10" customWidth="1"/>
    <col min="16171" max="16171" width="10.7109375" customWidth="1"/>
  </cols>
  <sheetData>
    <row r="1" spans="1:43" ht="12.75" customHeight="1">
      <c r="A1" s="100"/>
      <c r="B1" s="101"/>
      <c r="C1" s="101"/>
      <c r="D1" s="101"/>
      <c r="E1" s="101"/>
      <c r="F1" s="101"/>
      <c r="G1" s="101"/>
      <c r="H1" s="101"/>
      <c r="I1" s="101"/>
      <c r="J1" s="85" t="s">
        <v>0</v>
      </c>
      <c r="K1" s="85"/>
      <c r="L1" s="85"/>
      <c r="M1" s="85"/>
      <c r="N1" s="85"/>
      <c r="O1" s="85"/>
      <c r="P1" s="85"/>
      <c r="Q1" s="85"/>
      <c r="R1" s="85"/>
      <c r="S1" s="85"/>
      <c r="T1" s="85"/>
      <c r="U1" s="85"/>
      <c r="V1" s="85"/>
      <c r="W1" s="85"/>
      <c r="X1" s="85"/>
      <c r="Y1" s="85"/>
      <c r="Z1" s="85"/>
      <c r="AA1" s="85"/>
      <c r="AB1" s="85"/>
      <c r="AC1" s="85"/>
      <c r="AD1" s="85"/>
      <c r="AE1" s="85"/>
      <c r="AF1" s="85"/>
      <c r="AG1" s="85"/>
      <c r="AH1" s="85"/>
      <c r="AI1" s="85"/>
      <c r="AJ1" s="85"/>
      <c r="AK1" s="85"/>
      <c r="AL1" s="85"/>
      <c r="AM1" s="85"/>
      <c r="AN1" s="85"/>
      <c r="AO1" s="85"/>
      <c r="AP1" s="85"/>
      <c r="AQ1" s="86"/>
    </row>
    <row r="2" spans="1:43" ht="14.25" customHeight="1">
      <c r="A2" s="102"/>
      <c r="B2" s="124"/>
      <c r="C2" s="124"/>
      <c r="D2" s="124"/>
      <c r="E2" s="124"/>
      <c r="F2" s="124"/>
      <c r="G2" s="124"/>
      <c r="H2" s="124"/>
      <c r="I2" s="124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  <c r="Y2" s="87"/>
      <c r="Z2" s="87"/>
      <c r="AA2" s="87"/>
      <c r="AB2" s="87"/>
      <c r="AC2" s="87"/>
      <c r="AD2" s="87"/>
      <c r="AE2" s="87"/>
      <c r="AF2" s="87"/>
      <c r="AG2" s="87"/>
      <c r="AH2" s="87"/>
      <c r="AI2" s="87"/>
      <c r="AJ2" s="87"/>
      <c r="AK2" s="87"/>
      <c r="AL2" s="87"/>
      <c r="AM2" s="87"/>
      <c r="AN2" s="87"/>
      <c r="AO2" s="87"/>
      <c r="AP2" s="87"/>
      <c r="AQ2" s="88"/>
    </row>
    <row r="3" spans="1:43" ht="9.75" customHeight="1">
      <c r="A3" s="102"/>
      <c r="B3" s="124"/>
      <c r="C3" s="124"/>
      <c r="D3" s="124"/>
      <c r="E3" s="124"/>
      <c r="F3" s="124"/>
      <c r="G3" s="124"/>
      <c r="H3" s="124"/>
      <c r="I3" s="124"/>
      <c r="J3" s="111" t="s">
        <v>53</v>
      </c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2"/>
      <c r="AD3" s="112"/>
      <c r="AE3" s="112"/>
      <c r="AF3" s="25" t="str">
        <f>IF(AH4&gt;12,"Anual","MÊS:")</f>
        <v>MÊS:</v>
      </c>
      <c r="AG3" s="25"/>
      <c r="AH3" s="113" t="str">
        <f>IF(AH4="","....................................",HLOOKUP(#REF!,Tabela_Anual,2,FALSE))</f>
        <v>....................................</v>
      </c>
      <c r="AI3" s="113"/>
      <c r="AJ3" s="113"/>
      <c r="AK3" s="113"/>
      <c r="AL3" s="113"/>
      <c r="AM3" s="113"/>
      <c r="AN3" s="113"/>
      <c r="AO3" s="113"/>
      <c r="AP3" s="114" t="s">
        <v>1</v>
      </c>
      <c r="AQ3" s="115" t="s">
        <v>52</v>
      </c>
    </row>
    <row r="4" spans="1:43">
      <c r="A4" s="102"/>
      <c r="B4" s="124"/>
      <c r="C4" s="124"/>
      <c r="D4" s="124"/>
      <c r="E4" s="124"/>
      <c r="F4" s="124"/>
      <c r="G4" s="124"/>
      <c r="H4" s="124"/>
      <c r="I4" s="124"/>
      <c r="J4" s="83"/>
      <c r="K4" s="89"/>
      <c r="L4" s="89"/>
      <c r="M4" s="89"/>
      <c r="N4" s="89"/>
      <c r="O4" s="89"/>
      <c r="P4" s="89"/>
      <c r="Q4" s="89"/>
      <c r="R4" s="89"/>
      <c r="S4" s="89"/>
      <c r="T4" s="89"/>
      <c r="U4" s="89"/>
      <c r="V4" s="89"/>
      <c r="W4" s="89"/>
      <c r="X4" s="89"/>
      <c r="Y4" s="89"/>
      <c r="Z4" s="89"/>
      <c r="AA4" s="89"/>
      <c r="AB4" s="89"/>
      <c r="AC4" s="89"/>
      <c r="AD4" s="89"/>
      <c r="AE4" s="89"/>
      <c r="AF4" s="116"/>
      <c r="AG4" s="116"/>
      <c r="AH4" s="117"/>
      <c r="AI4" s="117"/>
      <c r="AJ4" s="117"/>
      <c r="AK4" s="117"/>
      <c r="AL4" s="117"/>
      <c r="AM4" s="117"/>
      <c r="AN4" s="117"/>
      <c r="AO4" s="117"/>
      <c r="AP4" s="118"/>
      <c r="AQ4" s="84"/>
    </row>
    <row r="5" spans="1:43" ht="10.5" customHeight="1">
      <c r="A5" s="102"/>
      <c r="B5" s="124"/>
      <c r="C5" s="124"/>
      <c r="D5" s="124"/>
      <c r="E5" s="124"/>
      <c r="F5" s="124"/>
      <c r="G5" s="124"/>
      <c r="H5" s="124"/>
      <c r="I5" s="124"/>
      <c r="J5" s="103" t="s">
        <v>57</v>
      </c>
      <c r="K5" s="104"/>
      <c r="L5" s="104"/>
      <c r="M5" s="104"/>
      <c r="N5" s="104"/>
      <c r="O5" s="104"/>
      <c r="P5" s="104"/>
      <c r="Q5" s="104"/>
      <c r="R5" s="104"/>
      <c r="S5" s="104"/>
      <c r="T5" s="104"/>
      <c r="U5" s="104"/>
      <c r="V5" s="104"/>
      <c r="W5" s="104"/>
      <c r="X5" s="104"/>
      <c r="Y5" s="104"/>
      <c r="Z5" s="104"/>
      <c r="AA5" s="104"/>
      <c r="AB5" s="104"/>
      <c r="AC5" s="104"/>
      <c r="AD5" s="104"/>
      <c r="AE5" s="104"/>
      <c r="AF5" s="116" t="s">
        <v>58</v>
      </c>
      <c r="AG5" s="116"/>
      <c r="AH5" s="116"/>
      <c r="AI5" s="116"/>
      <c r="AJ5" s="116"/>
      <c r="AK5" s="116"/>
      <c r="AL5" s="116"/>
      <c r="AM5" s="116"/>
      <c r="AN5" s="116" t="s">
        <v>59</v>
      </c>
      <c r="AO5" s="116"/>
      <c r="AP5" s="116"/>
      <c r="AQ5" s="26"/>
    </row>
    <row r="6" spans="1:43">
      <c r="A6" s="102"/>
      <c r="B6" s="124"/>
      <c r="C6" s="124"/>
      <c r="D6" s="124"/>
      <c r="E6" s="124"/>
      <c r="F6" s="124"/>
      <c r="G6" s="124"/>
      <c r="H6" s="124"/>
      <c r="I6" s="124"/>
      <c r="J6" s="103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4"/>
      <c r="V6" s="104"/>
      <c r="W6" s="104"/>
      <c r="X6" s="104"/>
      <c r="Y6" s="104"/>
      <c r="Z6" s="104"/>
      <c r="AA6" s="104"/>
      <c r="AB6" s="104"/>
      <c r="AC6" s="104"/>
      <c r="AD6" s="104"/>
      <c r="AE6" s="104"/>
      <c r="AF6" s="116"/>
      <c r="AG6" s="116"/>
      <c r="AH6" s="116"/>
      <c r="AI6" s="116"/>
      <c r="AJ6" s="116"/>
      <c r="AK6" s="116"/>
      <c r="AL6" s="116"/>
      <c r="AM6" s="116"/>
      <c r="AN6" s="116"/>
      <c r="AO6" s="116"/>
      <c r="AP6" s="116"/>
      <c r="AQ6" s="26"/>
    </row>
    <row r="7" spans="1:43" ht="12" customHeight="1">
      <c r="A7" s="125"/>
      <c r="B7" s="119"/>
      <c r="C7" s="119"/>
      <c r="D7" s="119"/>
      <c r="E7" s="119"/>
      <c r="F7" s="119"/>
      <c r="G7" s="119"/>
      <c r="H7" s="119"/>
      <c r="I7" s="119"/>
      <c r="J7" s="123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H7" s="120"/>
      <c r="AI7" s="120"/>
      <c r="AJ7" s="120"/>
      <c r="AK7" s="120"/>
      <c r="AL7" s="120"/>
      <c r="AM7" s="120"/>
      <c r="AN7" s="120"/>
      <c r="AO7" s="120"/>
      <c r="AP7" s="120"/>
      <c r="AQ7" s="121"/>
    </row>
    <row r="8" spans="1:43" ht="15" customHeight="1">
      <c r="A8" s="1"/>
      <c r="B8" s="122"/>
      <c r="C8" s="122"/>
      <c r="D8" s="122"/>
      <c r="E8" s="122"/>
      <c r="F8" s="122"/>
      <c r="G8" s="122"/>
      <c r="H8" s="122"/>
      <c r="I8" s="122"/>
      <c r="J8" s="97" t="s">
        <v>54</v>
      </c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9"/>
      <c r="Y8" s="90" t="s">
        <v>55</v>
      </c>
      <c r="Z8" s="91"/>
      <c r="AA8" s="91"/>
      <c r="AB8" s="91"/>
      <c r="AC8" s="91"/>
      <c r="AD8" s="91"/>
      <c r="AE8" s="91"/>
      <c r="AF8" s="105"/>
      <c r="AG8" s="105"/>
      <c r="AH8" s="105"/>
      <c r="AI8" s="105"/>
      <c r="AJ8" s="105"/>
      <c r="AK8" s="105"/>
      <c r="AL8" s="105"/>
      <c r="AM8" s="105"/>
      <c r="AN8" s="107"/>
      <c r="AO8" s="106" t="s">
        <v>56</v>
      </c>
      <c r="AP8" s="106"/>
      <c r="AQ8" s="107"/>
    </row>
    <row r="9" spans="1:43" ht="11.25" customHeight="1">
      <c r="A9" s="123"/>
      <c r="B9" s="120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H9" s="120"/>
      <c r="AI9" s="120"/>
      <c r="AJ9" s="120"/>
      <c r="AK9" s="120"/>
      <c r="AL9" s="120"/>
      <c r="AM9" s="120"/>
      <c r="AN9" s="120"/>
      <c r="AO9" s="120"/>
      <c r="AP9" s="120"/>
      <c r="AQ9" s="121"/>
    </row>
    <row r="10" spans="1:43" ht="13.5" customHeight="1">
      <c r="A10" s="94" t="s">
        <v>2</v>
      </c>
      <c r="B10" s="95"/>
      <c r="C10" s="95"/>
      <c r="D10" s="95"/>
      <c r="E10" s="95"/>
      <c r="F10" s="96"/>
      <c r="G10" s="31" t="str">
        <f>IF(SUM(N10,T10,W10)=0,"",SUM(N10,T10,W10))</f>
        <v/>
      </c>
      <c r="H10" s="93"/>
      <c r="I10" s="93"/>
      <c r="J10" s="90" t="s">
        <v>3</v>
      </c>
      <c r="K10" s="91"/>
      <c r="L10" s="91"/>
      <c r="M10" s="92"/>
      <c r="N10" s="31" t="str">
        <f>IF($AH$7="","",HLOOKUP($AH$7,Tabela2,16,FALSE))</f>
        <v/>
      </c>
      <c r="O10" s="32"/>
      <c r="P10" s="90" t="s">
        <v>4</v>
      </c>
      <c r="Q10" s="91"/>
      <c r="R10" s="91"/>
      <c r="S10" s="92"/>
      <c r="T10" s="33" t="str">
        <f>IF($AH$7="","",HLOOKUP($AH$7,Tabela2,17,FALSE))</f>
        <v/>
      </c>
      <c r="U10" s="34"/>
      <c r="V10" s="3" t="s">
        <v>5</v>
      </c>
      <c r="W10" s="31" t="str">
        <f>IF($AH$7="","",HLOOKUP($AH$7,Tabela2,18,FALSE))</f>
        <v/>
      </c>
      <c r="X10" s="32"/>
      <c r="Y10" s="94" t="s">
        <v>6</v>
      </c>
      <c r="Z10" s="95"/>
      <c r="AA10" s="95"/>
      <c r="AB10" s="96"/>
      <c r="AC10" s="31" t="str">
        <f>IF($AH$7="","",HLOOKUP($AH$7,Tabela2,19,FALSE))</f>
        <v/>
      </c>
      <c r="AD10" s="32"/>
      <c r="AE10" s="94" t="s">
        <v>7</v>
      </c>
      <c r="AF10" s="95"/>
      <c r="AG10" s="95"/>
      <c r="AH10" s="95"/>
      <c r="AI10" s="95"/>
      <c r="AJ10" s="96"/>
      <c r="AK10" s="31" t="str">
        <f>IF($AH$7="","",HLOOKUP($AH$7,Tabela2,20,FALSE))</f>
        <v/>
      </c>
      <c r="AL10" s="32"/>
      <c r="AM10" s="108" t="s">
        <v>8</v>
      </c>
      <c r="AN10" s="109"/>
      <c r="AO10" s="109"/>
      <c r="AP10" s="110"/>
      <c r="AQ10" s="4" t="str">
        <f>IF($AH$7="","",HLOOKUP($AH$7,Tabela2,21,FALSE))</f>
        <v/>
      </c>
    </row>
    <row r="11" spans="1:43" ht="8.1" customHeight="1">
      <c r="A11" s="106"/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</row>
    <row r="12" spans="1:43" ht="14.25" customHeight="1">
      <c r="A12" s="35" t="s">
        <v>9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7"/>
    </row>
    <row r="13" spans="1:43" ht="14.25" customHeight="1">
      <c r="A13" s="38" t="s">
        <v>10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5" t="s">
        <v>11</v>
      </c>
      <c r="W13" s="38" t="s">
        <v>12</v>
      </c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38"/>
      <c r="AO13" s="38"/>
      <c r="AP13" s="38"/>
      <c r="AQ13" s="6" t="s">
        <v>11</v>
      </c>
    </row>
    <row r="14" spans="1:43" ht="17.100000000000001" customHeight="1">
      <c r="A14" s="7" t="s">
        <v>13</v>
      </c>
      <c r="B14" s="27" t="str">
        <f>IF('[1]Registro de dados e movimentos'!B7="","",'[1]Registro de dados e movimentos'!B7)</f>
        <v>Coleta na reunião do mês</v>
      </c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8"/>
      <c r="V14" s="8" t="str">
        <f>IF($AH$7="","",IF(HLOOKUP($AH$7,Tabela_Anual,3,FALSE)="","",HLOOKUP($AH$7,Tabela_Anual,3,FALSE)))</f>
        <v/>
      </c>
      <c r="W14" s="9" t="s">
        <v>14</v>
      </c>
      <c r="X14" s="39" t="str">
        <f>IF('[1]Registro de dados e movimentos'!B24="","",'[1]Registro de dados e movimentos'!B24)</f>
        <v>Despesas Administrativas e de Consumo do CP</v>
      </c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39"/>
      <c r="AO14" s="39"/>
      <c r="AP14" s="40"/>
      <c r="AQ14" s="8" t="str">
        <f>IF($AH$7="","",IF(HLOOKUP($AH$7,Tabela_Anual,20,FALSE)="","",HLOOKUP($AH$7,Tabela_Anual,20,FALSE)))</f>
        <v/>
      </c>
    </row>
    <row r="15" spans="1:43" ht="17.100000000000001" customHeight="1">
      <c r="A15" s="9" t="s">
        <v>15</v>
      </c>
      <c r="B15" s="27" t="str">
        <f>IF('[1]Registro de dados e movimentos'!B8="","",'[1]Registro de dados e movimentos'!B8)</f>
        <v>Décimas Recebidas das Conferências</v>
      </c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8"/>
      <c r="V15" s="8" t="str">
        <f>IF($AH$7="","",IF(HLOOKUP($AH$7,Tabela_Anual,4,FALSE)="","",HLOOKUP($AH$7,Tabela_Anual,4,FALSE)))</f>
        <v/>
      </c>
      <c r="W15" s="10" t="s">
        <v>16</v>
      </c>
      <c r="X15" s="29" t="str">
        <f>IF('[1]Registro de dados e movimentos'!B25="","",'[1]Registro de dados e movimentos'!B25)</f>
        <v>Despesas c/ Formação dos Vicentinos (Eventos da ECAFO, CCA, CJ etc.)</v>
      </c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30"/>
      <c r="AQ15" s="8" t="str">
        <f>IF($AH$7="","",IF(HLOOKUP($AH$7,Tabela_Anual,21,FALSE)="","",HLOOKUP($AH$7,Tabela_Anual,21,FALSE)))</f>
        <v/>
      </c>
    </row>
    <row r="16" spans="1:43" ht="17.100000000000001" customHeight="1">
      <c r="A16" s="9" t="s">
        <v>17</v>
      </c>
      <c r="B16" s="27" t="str">
        <f>IF('[1]Registro de dados e movimentos'!B9="","",'[1]Registro de dados e movimentos'!B9)</f>
        <v>Doações Recebidas</v>
      </c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8"/>
      <c r="V16" s="8" t="str">
        <f>IF($AH$7="","",IF(HLOOKUP($AH$7,Tabela_Anual,5,FALSE)="","",HLOOKUP($AH$7,Tabela_Anual,5,FALSE)))</f>
        <v/>
      </c>
      <c r="W16" s="10" t="s">
        <v>18</v>
      </c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40"/>
      <c r="AQ16" s="8" t="str">
        <f>IF($AH$7="","",IF(HLOOKUP($AH$7,Tabela_Anual,22,FALSE)="","",HLOOKUP($AH$7,Tabela_Anual,22,FALSE)))</f>
        <v/>
      </c>
    </row>
    <row r="17" spans="1:43" ht="17.100000000000001" customHeight="1">
      <c r="A17" s="10" t="s">
        <v>19</v>
      </c>
      <c r="B17" s="27" t="str">
        <f>IF('[1]Registro de dados e movimentos'!B10="","",'[1]Registro de dados e movimentos'!B10)</f>
        <v>Receitas Líquidas com Eventos (Rifa, Bazar, almoços etc.)</v>
      </c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8"/>
      <c r="V17" s="8" t="str">
        <f>IF($AH$7="","",IF(HLOOKUP($AH$7,Tabela_Anual,6,FALSE)="","",HLOOKUP($AH$7,Tabela_Anual,6,FALSE)))</f>
        <v/>
      </c>
      <c r="W17" s="10" t="s">
        <v>20</v>
      </c>
      <c r="X17" s="39" t="str">
        <f>IF('[1]Registro de dados e movimentos'!B27="","",'[1]Registro de dados e movimentos'!B27)</f>
        <v>Despesas com Projetos Sociais</v>
      </c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40"/>
      <c r="AQ17" s="8" t="str">
        <f>IF($AH$7="","",IF(HLOOKUP($AH$7,Tabela_Anual,23,FALSE)="","",HLOOKUP($AH$7,Tabela_Anual,23,FALSE)))</f>
        <v/>
      </c>
    </row>
    <row r="18" spans="1:43" ht="17.100000000000001" customHeight="1">
      <c r="A18" s="10" t="s">
        <v>21</v>
      </c>
      <c r="B18" s="27" t="str">
        <f>IF('[1]Registro de dados e movimentos'!B11="","",'[1]Registro de dados e movimentos'!B11)</f>
        <v xml:space="preserve">Outras Receitas Sujeitas a Décimas                                                                                                                                                                       </v>
      </c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8"/>
      <c r="V18" s="8" t="str">
        <f>IF($AH$7="","",IF(HLOOKUP($AH$7,Tabela_Anual,7,FALSE)="","",HLOOKUP($AH$7,Tabela_Anual,7,FALSE)))</f>
        <v/>
      </c>
      <c r="W18" s="10" t="s">
        <v>22</v>
      </c>
      <c r="X18" s="39" t="str">
        <f>IF('[1]Registro de dados e movimentos'!B28="","",'[1]Registro de dados e movimentos'!B28)</f>
        <v xml:space="preserve">União Fraternal (Contribuições a Unidades Vicentinas)                                      </v>
      </c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39"/>
      <c r="AP18" s="40"/>
      <c r="AQ18" s="8" t="str">
        <f>IF($AH$7="","",IF(HLOOKUP($AH$7,Tabela_Anual,24,FALSE)="","",HLOOKUP($AH$7,Tabela_Anual,24,FALSE)))</f>
        <v/>
      </c>
    </row>
    <row r="19" spans="1:43" ht="17.100000000000001" customHeight="1">
      <c r="A19" s="11" t="s">
        <v>23</v>
      </c>
      <c r="B19" s="41" t="str">
        <f>IF('[1]Registro de dados e movimentos'!B12="","",'[1]Registro de dados e movimentos'!B12)</f>
        <v xml:space="preserve">Subtotal (Valor base para cálculo da Décima do mês) </v>
      </c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2"/>
      <c r="V19" s="12" t="str">
        <f>IF(SUM(V14:V18)=0,"",SUM(V14:V18))</f>
        <v/>
      </c>
      <c r="W19" s="10" t="s">
        <v>24</v>
      </c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39"/>
      <c r="AN19" s="39"/>
      <c r="AO19" s="39"/>
      <c r="AP19" s="40"/>
      <c r="AQ19" s="8" t="str">
        <f>IF($AH$7="","",IF(HLOOKUP($AH$7,Tabela_Anual,25,FALSE)="","",HLOOKUP($AH$7,Tabela_Anual,25,FALSE)))</f>
        <v/>
      </c>
    </row>
    <row r="20" spans="1:43" ht="17.100000000000001" customHeight="1">
      <c r="A20" s="10" t="s">
        <v>25</v>
      </c>
      <c r="B20" s="27" t="str">
        <f>IF('[1]Registro de dados e movimentos'!B13="","",'[1]Registro de dados e movimentos'!B13)</f>
        <v>Subvenções Oficiais</v>
      </c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8"/>
      <c r="V20" s="13" t="str">
        <f>IF($AH$7="","",IF(HLOOKUP($AH$7,Tabela_Anual,9,FALSE)="","",HLOOKUP($AH$7,Tabela_Anual,9,FALSE)))</f>
        <v/>
      </c>
      <c r="W20" s="10" t="s">
        <v>26</v>
      </c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  <c r="AL20" s="39"/>
      <c r="AM20" s="39"/>
      <c r="AN20" s="39"/>
      <c r="AO20" s="39"/>
      <c r="AP20" s="40"/>
      <c r="AQ20" s="8" t="str">
        <f>IF($AH$7="","",IF(HLOOKUP($AH$7,Tabela_Anual,26,FALSE)="","",HLOOKUP($AH$7,Tabela_Anual,26,FALSE)))</f>
        <v/>
      </c>
    </row>
    <row r="21" spans="1:43" ht="17.100000000000001" customHeight="1">
      <c r="A21" s="10" t="s">
        <v>27</v>
      </c>
      <c r="B21" s="27" t="str">
        <f>IF('[1]Registro de dados e movimentos'!B14="","",'[1]Registro de dados e movimentos'!B14)</f>
        <v>Contribuição da Solidariedade e Coleta de Ozanam</v>
      </c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8"/>
      <c r="V21" s="13" t="str">
        <f>IF($AH$7="","",IF(HLOOKUP($AH$7,Tabela_Anual,10,FALSE)="","",HLOOKUP($AH$7,Tabela_Anual,10,FALSE)))</f>
        <v/>
      </c>
      <c r="W21" s="10" t="s">
        <v>28</v>
      </c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39"/>
      <c r="AI21" s="39"/>
      <c r="AJ21" s="39"/>
      <c r="AK21" s="39"/>
      <c r="AL21" s="39"/>
      <c r="AM21" s="39"/>
      <c r="AN21" s="39"/>
      <c r="AO21" s="39"/>
      <c r="AP21" s="40"/>
      <c r="AQ21" s="8" t="str">
        <f>IF($AH$7="","",IF(HLOOKUP($AH$7,Tabela_Anual,27,FALSE)="","",HLOOKUP($AH$7,Tabela_Anual,27,FALSE)))</f>
        <v/>
      </c>
    </row>
    <row r="22" spans="1:43" ht="17.100000000000001" customHeight="1">
      <c r="A22" s="10" t="s">
        <v>29</v>
      </c>
      <c r="B22" s="45" t="str">
        <f>IF('[1]Registro de dados e movimentos'!B15="","",'[1]Registro de dados e movimentos'!B15)</f>
        <v>União Fraternal  (Contribuições Recebidas de Unidades Vicentinas)</v>
      </c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6"/>
      <c r="V22" s="13" t="str">
        <f>IF($AH$7="","",IF(HLOOKUP($AH$7,Tabela_Anual,11,FALSE)="","",HLOOKUP($AH$7,Tabela_Anual,11,FALSE)))</f>
        <v/>
      </c>
      <c r="W22" s="14" t="s">
        <v>30</v>
      </c>
      <c r="X22" s="43" t="str">
        <f>IF('[1]Registro de dados e movimentos'!B32="","",'[1]Registro de dados e movimentos'!B32)</f>
        <v>Décima paga ao Conselho Central (10% do valor da linha 6)</v>
      </c>
      <c r="Y22" s="43"/>
      <c r="Z22" s="43"/>
      <c r="AA22" s="43"/>
      <c r="AB22" s="43"/>
      <c r="AC22" s="4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3"/>
      <c r="AO22" s="43"/>
      <c r="AP22" s="44"/>
      <c r="AQ22" s="15" t="str">
        <f>IF($AH$7="","",IF(HLOOKUP($AH$7,Tabela_Anual,28,FALSE)="","",HLOOKUP($AH$7,Tabela_Anual,28,FALSE)))</f>
        <v/>
      </c>
    </row>
    <row r="23" spans="1:43" ht="14.25" customHeight="1">
      <c r="A23" s="10" t="s">
        <v>31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8"/>
      <c r="V23" s="13" t="str">
        <f>IF($AH$7="","",IF(HLOOKUP($AH$7,Tabela_Anual,12,FALSE)="","",HLOOKUP($AH$7,Tabela_Anual,12,FALSE)))</f>
        <v/>
      </c>
      <c r="W23" s="16" t="s">
        <v>32</v>
      </c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39"/>
      <c r="AI23" s="39"/>
      <c r="AJ23" s="39"/>
      <c r="AK23" s="39"/>
      <c r="AL23" s="39"/>
      <c r="AM23" s="39"/>
      <c r="AN23" s="39"/>
      <c r="AO23" s="39"/>
      <c r="AP23" s="40"/>
      <c r="AQ23" s="8" t="str">
        <f>IF($AH$7="","",IF(HLOOKUP($AH$7,Tabela_Anual,29,FALSE)="","",HLOOKUP($AH$7,Tabela_Anual,29,FALSE)))</f>
        <v/>
      </c>
    </row>
    <row r="24" spans="1:43" ht="15" customHeight="1">
      <c r="A24" s="10" t="s">
        <v>33</v>
      </c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8"/>
      <c r="V24" s="13" t="str">
        <f>IF($AH$7="","",IF(HLOOKUP($AH$7,Tabela_Anual,13,FALSE)="","",HLOOKUP($AH$7,Tabela_Anual,13,FALSE)))</f>
        <v/>
      </c>
      <c r="W24" s="9" t="str">
        <f>'[1]Registro de dados e movimentos'!A34</f>
        <v>26.</v>
      </c>
      <c r="X24" s="39" t="str">
        <f>IF('[1]Registro de dados e movimentos'!B34="","",'[1]Registro de dados e movimentos'!B34)</f>
        <v>Repasses da Contribuição da Solidariedade e da Coleta de Ozanam</v>
      </c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39"/>
      <c r="AP24" s="40"/>
      <c r="AQ24" s="8" t="str">
        <f>IF($AH$7="","",IF(HLOOKUP($AH$7,Tabela_Anual,30,FALSE)="","",HLOOKUP($AH$7,Tabela_Anual,30,FALSE)))</f>
        <v/>
      </c>
    </row>
    <row r="25" spans="1:43" ht="17.100000000000001" customHeight="1">
      <c r="A25" s="10" t="s">
        <v>34</v>
      </c>
      <c r="B25" s="27" t="str">
        <f>IF('[1]Registro de dados e movimentos'!B18="","",'[1]Registro de dados e movimentos'!B18)</f>
        <v>Recebimentos para Repasses</v>
      </c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8"/>
      <c r="V25" s="13" t="str">
        <f>IF($AH$7="","",IF(HLOOKUP($AH$7,Tabela_Anual,14,FALSE)="","",HLOOKUP($AH$7,Tabela_Anual,14,FALSE)))</f>
        <v/>
      </c>
      <c r="W25" s="9" t="s">
        <v>35</v>
      </c>
      <c r="X25" s="39" t="str">
        <f>IF('[1]Registro de dados e movimentos'!B35="","",'[1]Registro de dados e movimentos'!B35)</f>
        <v>Repasses Referentes a linha 12</v>
      </c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  <c r="AJ25" s="39"/>
      <c r="AK25" s="39"/>
      <c r="AL25" s="39"/>
      <c r="AM25" s="39"/>
      <c r="AN25" s="39"/>
      <c r="AO25" s="39"/>
      <c r="AP25" s="40"/>
      <c r="AQ25" s="8" t="str">
        <f>IF($AH$7="","",IF(HLOOKUP($AH$7,Tabela_Anual,31,FALSE)="","",HLOOKUP($AH$7,Tabela_Anual,31,FALSE)))</f>
        <v/>
      </c>
    </row>
    <row r="26" spans="1:43" ht="17.100000000000001" customHeight="1">
      <c r="A26" s="14" t="s">
        <v>36</v>
      </c>
      <c r="B26" s="41" t="str">
        <f>IF('[1]Registro de dados e movimentos'!B19="","",'[1]Registro de dados e movimentos'!B19)</f>
        <v>Total dos Recebimentos (Somar da linha 06 a linha 12)</v>
      </c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2"/>
      <c r="V26" s="15" t="str">
        <f>IF(SUM(V19:V25)=0,"",SUM(V19:V25))</f>
        <v/>
      </c>
      <c r="W26" s="14" t="s">
        <v>37</v>
      </c>
      <c r="X26" s="43" t="str">
        <f>IF('[1]Registro de dados e movimentos'!B36="","",'[1]Registro de dados e movimentos'!B36)</f>
        <v>Total dos Pagamentos (Somar da linha 16 a linha 27)</v>
      </c>
      <c r="Y26" s="43"/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4"/>
      <c r="AQ26" s="17" t="str">
        <f>IF(SUM(AQ14:AQ25)=0,"",SUM(AQ14:AQ25))</f>
        <v/>
      </c>
    </row>
    <row r="27" spans="1:43" ht="17.100000000000001" customHeight="1">
      <c r="A27" s="16" t="s">
        <v>38</v>
      </c>
      <c r="B27" s="41" t="str">
        <f>IF('[1]Registro de dados e movimentos'!B20="","",'[1]Registro de dados e movimentos'!B20)</f>
        <v>Saldo no início do mês (Igual ao Saldo final do mês anterior)</v>
      </c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2"/>
      <c r="V27" s="15" t="str">
        <f>IF($AH$7="","",IF(HLOOKUP($AH$7,Tabela_Anual,16,FALSE)="","",HLOOKUP($AH$7,Tabela_Anual,16,FALSE)))</f>
        <v/>
      </c>
      <c r="W27" s="14" t="s">
        <v>39</v>
      </c>
      <c r="X27" s="43" t="str">
        <f>IF('[1]Registro de dados e movimentos'!B37="","",'[1]Registro de dados e movimentos'!B37)</f>
        <v>Saldo no final do mês (linha 15 - linha 28)</v>
      </c>
      <c r="Y27" s="43"/>
      <c r="Z27" s="43"/>
      <c r="AA27" s="43"/>
      <c r="AB27" s="43"/>
      <c r="AC27" s="43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4"/>
      <c r="AQ27" s="17" t="str">
        <f>IF($AH$7="","",IF(HLOOKUP($AH$7,Tabela_Anual,33,FALSE)="","",HLOOKUP($AH$7,Tabela_Anual,33,FALSE)))</f>
        <v/>
      </c>
    </row>
    <row r="28" spans="1:43" ht="13.5" customHeight="1">
      <c r="A28" s="18">
        <v>15</v>
      </c>
      <c r="B28" s="75" t="str">
        <f>IF('[1]Registro de dados e movimentos'!B21="","",'[1]Registro de dados e movimentos'!B21)</f>
        <v>Total Recebimentos + Saldo início do mês (linha 13 + linha 14)</v>
      </c>
      <c r="C28" s="75"/>
      <c r="D28" s="75"/>
      <c r="E28" s="75"/>
      <c r="F28" s="75"/>
      <c r="G28" s="75"/>
      <c r="H28" s="75"/>
      <c r="I28" s="75"/>
      <c r="J28" s="75"/>
      <c r="K28" s="75"/>
      <c r="L28" s="75"/>
      <c r="M28" s="75"/>
      <c r="N28" s="75"/>
      <c r="O28" s="75"/>
      <c r="P28" s="75"/>
      <c r="Q28" s="75"/>
      <c r="R28" s="75"/>
      <c r="S28" s="75"/>
      <c r="T28" s="75"/>
      <c r="U28" s="76"/>
      <c r="V28" s="19" t="str">
        <f>IF(SUM(V26:V27)=0,"",SUM(V26:V27))</f>
        <v/>
      </c>
      <c r="W28" s="18">
        <v>30</v>
      </c>
      <c r="X28" s="75" t="str">
        <f>IF('[1]Registro de dados e movimentos'!B38="","",'[1]Registro de dados e movimentos'!B38)</f>
        <v>Total dos Pagamentos + Saldo Final do mês (Somar linha 28 + linha 29)</v>
      </c>
      <c r="Y28" s="75"/>
      <c r="Z28" s="75"/>
      <c r="AA28" s="75"/>
      <c r="AB28" s="75"/>
      <c r="AC28" s="75"/>
      <c r="AD28" s="75"/>
      <c r="AE28" s="75"/>
      <c r="AF28" s="75"/>
      <c r="AG28" s="75"/>
      <c r="AH28" s="75"/>
      <c r="AI28" s="75"/>
      <c r="AJ28" s="75"/>
      <c r="AK28" s="75"/>
      <c r="AL28" s="75"/>
      <c r="AM28" s="75"/>
      <c r="AN28" s="75"/>
      <c r="AO28" s="75"/>
      <c r="AP28" s="76"/>
      <c r="AQ28" s="20" t="str">
        <f>IF(SUM(AQ26:AQ27)=0,"",SUM(AQ26:AQ27))</f>
        <v/>
      </c>
    </row>
    <row r="29" spans="1:43" ht="8.1" customHeight="1">
      <c r="A29" s="21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2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3"/>
    </row>
    <row r="30" spans="1:43" ht="16.5" customHeight="1">
      <c r="A30" s="77" t="s">
        <v>40</v>
      </c>
      <c r="B30" s="78"/>
      <c r="C30" s="78"/>
      <c r="D30" s="78"/>
      <c r="E30" s="78"/>
      <c r="F30" s="79"/>
      <c r="G30" s="80" t="s">
        <v>41</v>
      </c>
      <c r="H30" s="81"/>
      <c r="I30" s="81"/>
      <c r="J30" s="81"/>
      <c r="K30" s="82"/>
      <c r="L30" s="77" t="s">
        <v>42</v>
      </c>
      <c r="M30" s="78"/>
      <c r="N30" s="78"/>
      <c r="O30" s="78"/>
      <c r="P30" s="78"/>
      <c r="Q30" s="79"/>
      <c r="R30" s="77" t="s">
        <v>43</v>
      </c>
      <c r="S30" s="78"/>
      <c r="T30" s="78"/>
      <c r="U30" s="78"/>
      <c r="V30" s="78"/>
      <c r="W30" s="77"/>
      <c r="X30" s="78"/>
      <c r="Y30" s="78"/>
      <c r="Z30" s="78"/>
      <c r="AA30" s="78"/>
      <c r="AB30" s="78"/>
      <c r="AC30" s="78"/>
      <c r="AD30" s="78"/>
      <c r="AE30" s="79"/>
      <c r="AF30" s="60"/>
      <c r="AG30" s="61"/>
      <c r="AH30" s="61"/>
      <c r="AI30" s="61"/>
      <c r="AJ30" s="61"/>
      <c r="AK30" s="61"/>
      <c r="AL30" s="61"/>
      <c r="AM30" s="61"/>
      <c r="AN30" s="62"/>
      <c r="AO30" s="66"/>
      <c r="AP30" s="67"/>
      <c r="AQ30" s="68"/>
    </row>
    <row r="31" spans="1:43" ht="15.75" customHeight="1">
      <c r="A31" s="54" t="s">
        <v>44</v>
      </c>
      <c r="B31" s="55"/>
      <c r="C31" s="55"/>
      <c r="D31" s="55"/>
      <c r="E31" s="55"/>
      <c r="F31" s="56"/>
      <c r="G31" s="54" t="s">
        <v>45</v>
      </c>
      <c r="H31" s="55"/>
      <c r="I31" s="55"/>
      <c r="J31" s="55"/>
      <c r="K31" s="56"/>
      <c r="L31" s="54" t="s">
        <v>46</v>
      </c>
      <c r="M31" s="55"/>
      <c r="N31" s="55"/>
      <c r="O31" s="55"/>
      <c r="P31" s="55"/>
      <c r="Q31" s="56"/>
      <c r="R31" s="54" t="s">
        <v>47</v>
      </c>
      <c r="S31" s="55"/>
      <c r="T31" s="55"/>
      <c r="U31" s="55"/>
      <c r="V31" s="55"/>
      <c r="W31" s="57"/>
      <c r="X31" s="58"/>
      <c r="Y31" s="58"/>
      <c r="Z31" s="58"/>
      <c r="AA31" s="58"/>
      <c r="AB31" s="58"/>
      <c r="AC31" s="58"/>
      <c r="AD31" s="58"/>
      <c r="AE31" s="59"/>
      <c r="AF31" s="63"/>
      <c r="AG31" s="64"/>
      <c r="AH31" s="64"/>
      <c r="AI31" s="64"/>
      <c r="AJ31" s="64"/>
      <c r="AK31" s="64"/>
      <c r="AL31" s="64"/>
      <c r="AM31" s="64"/>
      <c r="AN31" s="65"/>
      <c r="AO31" s="69"/>
      <c r="AP31" s="70"/>
      <c r="AQ31" s="71"/>
    </row>
    <row r="32" spans="1:43" ht="17.100000000000001" customHeight="1">
      <c r="A32" s="2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72" t="s">
        <v>48</v>
      </c>
      <c r="AI32" s="73"/>
      <c r="AJ32" s="73"/>
      <c r="AK32" s="73"/>
      <c r="AL32" s="73"/>
      <c r="AM32" s="73"/>
      <c r="AN32" s="73"/>
      <c r="AO32" s="73"/>
      <c r="AP32" s="73"/>
      <c r="AQ32" s="74"/>
    </row>
    <row r="33" spans="1:43" ht="8.1" customHeight="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47"/>
      <c r="AI33" s="48"/>
      <c r="AJ33" s="48"/>
      <c r="AK33" s="48"/>
      <c r="AL33" s="48"/>
      <c r="AM33" s="48"/>
      <c r="AN33" s="48"/>
      <c r="AO33" s="48"/>
      <c r="AP33" s="48"/>
      <c r="AQ33" s="49"/>
    </row>
    <row r="34" spans="1:43" ht="17.100000000000001" customHeight="1">
      <c r="A34" s="53" t="s">
        <v>49</v>
      </c>
      <c r="B34" s="53"/>
      <c r="C34" s="53"/>
      <c r="D34" s="53"/>
      <c r="E34" s="53"/>
      <c r="F34" s="53"/>
      <c r="G34" s="53"/>
      <c r="H34" s="53"/>
      <c r="I34" s="53"/>
      <c r="J34" s="53"/>
      <c r="K34" s="2"/>
      <c r="L34" s="53" t="s">
        <v>50</v>
      </c>
      <c r="M34" s="53"/>
      <c r="N34" s="53"/>
      <c r="O34" s="53"/>
      <c r="P34" s="53"/>
      <c r="Q34" s="53"/>
      <c r="R34" s="53"/>
      <c r="S34" s="53"/>
      <c r="T34" s="53"/>
      <c r="U34" s="53"/>
      <c r="V34" s="2"/>
      <c r="W34" s="53" t="s">
        <v>51</v>
      </c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0"/>
      <c r="AI34" s="51"/>
      <c r="AJ34" s="51"/>
      <c r="AK34" s="51"/>
      <c r="AL34" s="51"/>
      <c r="AM34" s="51"/>
      <c r="AN34" s="51"/>
      <c r="AO34" s="51"/>
      <c r="AP34" s="51"/>
      <c r="AQ34" s="52"/>
    </row>
  </sheetData>
  <mergeCells count="77">
    <mergeCell ref="AN5:AQ6"/>
    <mergeCell ref="J8:X8"/>
    <mergeCell ref="Y8:AE8"/>
    <mergeCell ref="AO8:AP8"/>
    <mergeCell ref="J7:AQ7"/>
    <mergeCell ref="J3:AE4"/>
    <mergeCell ref="AF5:AM6"/>
    <mergeCell ref="J5:AE6"/>
    <mergeCell ref="A11:AQ11"/>
    <mergeCell ref="A9:AQ9"/>
    <mergeCell ref="AF3:AG4"/>
    <mergeCell ref="AP3:AP4"/>
    <mergeCell ref="AQ3:AQ4"/>
    <mergeCell ref="AH3:AO4"/>
    <mergeCell ref="J1:AQ2"/>
    <mergeCell ref="AH32:AQ32"/>
    <mergeCell ref="B28:U28"/>
    <mergeCell ref="X28:AP28"/>
    <mergeCell ref="A30:F30"/>
    <mergeCell ref="G30:K30"/>
    <mergeCell ref="L30:Q30"/>
    <mergeCell ref="R30:V30"/>
    <mergeCell ref="W30:AE30"/>
    <mergeCell ref="B25:U25"/>
    <mergeCell ref="X25:AP25"/>
    <mergeCell ref="B26:U26"/>
    <mergeCell ref="X26:AP26"/>
    <mergeCell ref="AH33:AQ34"/>
    <mergeCell ref="A34:J34"/>
    <mergeCell ref="L34:U34"/>
    <mergeCell ref="W34:AG34"/>
    <mergeCell ref="G31:K31"/>
    <mergeCell ref="L31:Q31"/>
    <mergeCell ref="R31:V31"/>
    <mergeCell ref="W31:AE31"/>
    <mergeCell ref="AF30:AN31"/>
    <mergeCell ref="AO30:AQ31"/>
    <mergeCell ref="A31:F31"/>
    <mergeCell ref="B20:U20"/>
    <mergeCell ref="X20:AP20"/>
    <mergeCell ref="B21:U21"/>
    <mergeCell ref="X21:AP21"/>
    <mergeCell ref="B27:U27"/>
    <mergeCell ref="X27:AP27"/>
    <mergeCell ref="B22:U22"/>
    <mergeCell ref="X22:AP22"/>
    <mergeCell ref="B23:U23"/>
    <mergeCell ref="X23:AP23"/>
    <mergeCell ref="B24:U24"/>
    <mergeCell ref="X24:AP24"/>
    <mergeCell ref="B17:U17"/>
    <mergeCell ref="X17:AP17"/>
    <mergeCell ref="B18:U18"/>
    <mergeCell ref="X18:AP18"/>
    <mergeCell ref="B19:U19"/>
    <mergeCell ref="X19:AP19"/>
    <mergeCell ref="W13:AP13"/>
    <mergeCell ref="B14:U14"/>
    <mergeCell ref="X14:AP14"/>
    <mergeCell ref="B16:U16"/>
    <mergeCell ref="X16:AP16"/>
    <mergeCell ref="B15:U15"/>
    <mergeCell ref="X15:AP15"/>
    <mergeCell ref="W10:X10"/>
    <mergeCell ref="Y10:AB10"/>
    <mergeCell ref="AC10:AD10"/>
    <mergeCell ref="AE10:AJ10"/>
    <mergeCell ref="AK10:AL10"/>
    <mergeCell ref="AM10:AP10"/>
    <mergeCell ref="A10:F10"/>
    <mergeCell ref="G10:I10"/>
    <mergeCell ref="J10:M10"/>
    <mergeCell ref="N10:O10"/>
    <mergeCell ref="P10:S10"/>
    <mergeCell ref="T10:U10"/>
    <mergeCell ref="A12:AQ12"/>
    <mergeCell ref="A13:U13"/>
  </mergeCells>
  <conditionalFormatting sqref="V27:V28 AQ27:AQ28">
    <cfRule type="cellIs" dxfId="0" priority="1" operator="lessThan">
      <formula>0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71591-7789-46B0-9B04-3803CBC0C01D}">
  <dimension ref="A1"/>
  <sheetViews>
    <sheetView workbookViewId="0">
      <selection activeCell="G16" sqref="G16"/>
    </sheetView>
  </sheetViews>
  <sheetFormatPr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Plan1</vt:lpstr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MICROMAIS</dc:creator>
  <cp:lastModifiedBy>USUARIO</cp:lastModifiedBy>
  <cp:lastPrinted>2024-02-11T20:45:09Z</cp:lastPrinted>
  <dcterms:created xsi:type="dcterms:W3CDTF">2022-01-24T14:51:59Z</dcterms:created>
  <dcterms:modified xsi:type="dcterms:W3CDTF">2024-02-11T20:49:56Z</dcterms:modified>
</cp:coreProperties>
</file>